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2.xml" ContentType="application/vnd.openxmlformats-officedocument.drawing+xml"/>
  <Override PartName="/xl/drawings/drawing3.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6.xml" ContentType="application/vnd.openxmlformats-officedocument.spreadsheetml.comments+xml"/>
  <Override PartName="/xl/drawings/drawing26.xml" ContentType="application/vnd.openxmlformats-officedocument.drawing+xml"/>
  <Override PartName="/xl/comments17.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comments18.xml" ContentType="application/vnd.openxmlformats-officedocument.spreadsheetml.comments+xml"/>
  <Override PartName="/xl/drawings/drawing29.xml" ContentType="application/vnd.openxmlformats-officedocument.drawing+xml"/>
  <Override PartName="/xl/comments19.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20.xml" ContentType="application/vnd.openxmlformats-officedocument.spreadsheetml.comments+xml"/>
  <Override PartName="/xl/drawings/drawing32.xml" ContentType="application/vnd.openxmlformats-officedocument.drawing+xml"/>
  <Override PartName="/xl/comments21.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24.xml" ContentType="application/vnd.openxmlformats-officedocument.spreadsheetml.comments+xml"/>
  <Override PartName="/xl/drawings/drawing38.xml" ContentType="application/vnd.openxmlformats-officedocument.drawing+xml"/>
  <Override PartName="/xl/comments25.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Recovery\Recovery Contracting\Forms\"/>
    </mc:Choice>
  </mc:AlternateContent>
  <workbookProtection workbookAlgorithmName="SHA-512" workbookHashValue="DmDDPYB8PyTnrigoQCoKeyFMywoG6kHn0BbYBrUyKMg5BE9kNFHg/E4XkXfohFjX4tFQbaEB22AJCocBLFN5/g==" workbookSaltValue="XoWyKZuykDnkWPwXQPnKiw==" workbookSpinCount="100000" lockStructure="1"/>
  <bookViews>
    <workbookView xWindow="0" yWindow="0" windowWidth="20496" windowHeight="7752" tabRatio="866"/>
  </bookViews>
  <sheets>
    <sheet name="FILL OUT FIRST - TOC" sheetId="2" r:id="rId1"/>
    <sheet name="COST SUMMARY ROLL-UP" sheetId="17" r:id="rId2"/>
    <sheet name="FRINGE BENEFITS" sheetId="206" r:id="rId3"/>
    <sheet name="LABOR(Part 1)" sheetId="1" r:id="rId4"/>
    <sheet name="EQUIPMENT(Part 1)" sheetId="25" r:id="rId5"/>
    <sheet name="MATERIALS(Part 1)" sheetId="215" r:id="rId6"/>
    <sheet name="LABOR(Part 2)" sheetId="243" r:id="rId7"/>
    <sheet name="EQUIPMENT(Part 2)" sheetId="254" r:id="rId8"/>
    <sheet name="MATERIALS(Part 2)" sheetId="265" r:id="rId9"/>
    <sheet name="LABOR(Part 3)" sheetId="244" r:id="rId10"/>
    <sheet name="EQUIPMENT(Part 3)" sheetId="276" r:id="rId11"/>
    <sheet name="MATERIALS(Part 3)" sheetId="266" r:id="rId12"/>
    <sheet name="LABOR(Part 4)" sheetId="245" r:id="rId13"/>
    <sheet name="EQUIPMENT(Part 4)" sheetId="277" r:id="rId14"/>
    <sheet name="MATERIALS(Part 4)" sheetId="267" r:id="rId15"/>
    <sheet name="LABOR(Part 5)" sheetId="246" r:id="rId16"/>
    <sheet name="EQUIPMENT(Part 5)" sheetId="278" r:id="rId17"/>
    <sheet name="MATERIALS(Part 5)" sheetId="268" r:id="rId18"/>
    <sheet name="LABOR(Part 6)" sheetId="247" r:id="rId19"/>
    <sheet name="EQUIPMENT(Part 6)" sheetId="279" r:id="rId20"/>
    <sheet name="MATERIALS(Part 6)" sheetId="269" r:id="rId21"/>
    <sheet name="LABOR(Part 7)" sheetId="248" r:id="rId22"/>
    <sheet name="EQUIPMENT(Part 7)" sheetId="280" r:id="rId23"/>
    <sheet name="MATERIALS(Part 7)" sheetId="270" r:id="rId24"/>
    <sheet name="LABOR(Part 8)" sheetId="249" r:id="rId25"/>
    <sheet name="EQUIPMENT(Part 8)" sheetId="281" r:id="rId26"/>
    <sheet name="MATERIALS(Part 8)" sheetId="271" r:id="rId27"/>
    <sheet name="LABOR(Part 9)" sheetId="250" r:id="rId28"/>
    <sheet name="EQUIPMENT(Part 9)" sheetId="282" r:id="rId29"/>
    <sheet name="MATERIALS(Part 9)" sheetId="272" r:id="rId30"/>
    <sheet name="LABOR(Part 10)" sheetId="251" r:id="rId31"/>
    <sheet name="EQUIPMENT(Part 10)" sheetId="283" r:id="rId32"/>
    <sheet name="MATERIALS(Part 10)" sheetId="273" r:id="rId33"/>
    <sheet name="LABOR(Part 11)" sheetId="252" r:id="rId34"/>
    <sheet name="EQUIPMENT(Part 11)" sheetId="284" r:id="rId35"/>
    <sheet name="MATERIALS(Part 11)" sheetId="274" r:id="rId36"/>
    <sheet name="LABOR(Part 12)" sheetId="253" r:id="rId37"/>
    <sheet name="EQUIPMENT(Part 12)" sheetId="285" r:id="rId38"/>
    <sheet name="MATERIALS(Part 12)" sheetId="275" r:id="rId39"/>
    <sheet name="FEMA EQUIPMENT RATES" sheetId="218" r:id="rId40"/>
    <sheet name="RENTAL EQUIPMENT" sheetId="216" r:id="rId41"/>
    <sheet name="CONTRACTS" sheetId="214" r:id="rId42"/>
    <sheet name="DIRECT ADMIN COSTS" sheetId="240" r:id="rId43"/>
    <sheet name="Pay" sheetId="241" r:id="rId44"/>
    <sheet name="Equiprate" sheetId="242" r:id="rId45"/>
  </sheets>
  <externalReferences>
    <externalReference r:id="rId46"/>
  </externalReferences>
  <definedNames>
    <definedName name="_xlnm._FilterDatabase" localSheetId="4" hidden="1">'EQUIPMENT(Part 1)'!#REF!</definedName>
    <definedName name="_xlnm._FilterDatabase" localSheetId="31" hidden="1">'EQUIPMENT(Part 10)'!#REF!</definedName>
    <definedName name="_xlnm._FilterDatabase" localSheetId="34" hidden="1">'EQUIPMENT(Part 11)'!#REF!</definedName>
    <definedName name="_xlnm._FilterDatabase" localSheetId="37" hidden="1">'EQUIPMENT(Part 12)'!#REF!</definedName>
    <definedName name="_xlnm._FilterDatabase" localSheetId="7" hidden="1">'EQUIPMENT(Part 2)'!#REF!</definedName>
    <definedName name="_xlnm._FilterDatabase" localSheetId="10" hidden="1">'EQUIPMENT(Part 3)'!#REF!</definedName>
    <definedName name="_xlnm._FilterDatabase" localSheetId="13" hidden="1">'EQUIPMENT(Part 4)'!#REF!</definedName>
    <definedName name="_xlnm._FilterDatabase" localSheetId="16" hidden="1">'EQUIPMENT(Part 5)'!#REF!</definedName>
    <definedName name="_xlnm._FilterDatabase" localSheetId="19" hidden="1">'EQUIPMENT(Part 6)'!#REF!</definedName>
    <definedName name="_xlnm._FilterDatabase" localSheetId="22" hidden="1">'EQUIPMENT(Part 7)'!#REF!</definedName>
    <definedName name="_xlnm._FilterDatabase" localSheetId="25" hidden="1">'EQUIPMENT(Part 8)'!#REF!</definedName>
    <definedName name="_xlnm._FilterDatabase" localSheetId="28" hidden="1">'EQUIPMENT(Part 9)'!#REF!</definedName>
    <definedName name="_xlnm._FilterDatabase" localSheetId="44" hidden="1">Equiprate!$B$3:$I$3</definedName>
    <definedName name="_xlnm._FilterDatabase" localSheetId="39" hidden="1">'FEMA EQUIPMENT RATES'!$B$2:$I$354</definedName>
    <definedName name="_xlnm._FilterDatabase" localSheetId="3" hidden="1">'LABOR(Part 1)'!$B$2:$AE$37</definedName>
    <definedName name="_xlnm._FilterDatabase" localSheetId="30" hidden="1">'LABOR(Part 10)'!$B$2:$AE$37</definedName>
    <definedName name="_xlnm._FilterDatabase" localSheetId="33" hidden="1">'LABOR(Part 11)'!$B$2:$AE$37</definedName>
    <definedName name="_xlnm._FilterDatabase" localSheetId="36" hidden="1">'LABOR(Part 12)'!$B$2:$AE$37</definedName>
    <definedName name="_xlnm._FilterDatabase" localSheetId="6" hidden="1">'LABOR(Part 2)'!$B$2:$AE$37</definedName>
    <definedName name="_xlnm._FilterDatabase" localSheetId="9" hidden="1">'LABOR(Part 3)'!$B$2:$AE$37</definedName>
    <definedName name="_xlnm._FilterDatabase" localSheetId="12" hidden="1">'LABOR(Part 4)'!$B$2:$AE$37</definedName>
    <definedName name="_xlnm._FilterDatabase" localSheetId="15" hidden="1">'LABOR(Part 5)'!$B$2:$AE$37</definedName>
    <definedName name="_xlnm._FilterDatabase" localSheetId="18" hidden="1">'LABOR(Part 6)'!$B$2:$AE$37</definedName>
    <definedName name="_xlnm._FilterDatabase" localSheetId="21" hidden="1">'LABOR(Part 7)'!$B$2:$AE$37</definedName>
    <definedName name="_xlnm._FilterDatabase" localSheetId="24" hidden="1">'LABOR(Part 8)'!$B$2:$AE$37</definedName>
    <definedName name="_xlnm._FilterDatabase" localSheetId="27" hidden="1">'LABOR(Part 9)'!$B$2:$AE$37</definedName>
    <definedName name="_xlnm._FilterDatabase" localSheetId="43" hidden="1">Pay!$A$1:$F$3</definedName>
    <definedName name="Alabama" localSheetId="31">#REF!</definedName>
    <definedName name="Alabama" localSheetId="34">#REF!</definedName>
    <definedName name="Alabama" localSheetId="37">#REF!</definedName>
    <definedName name="Alabama" localSheetId="7">#REF!</definedName>
    <definedName name="Alabama" localSheetId="10">#REF!</definedName>
    <definedName name="Alabama" localSheetId="13">#REF!</definedName>
    <definedName name="Alabama" localSheetId="16">#REF!</definedName>
    <definedName name="Alabama" localSheetId="19">#REF!</definedName>
    <definedName name="Alabama" localSheetId="22">#REF!</definedName>
    <definedName name="Alabama" localSheetId="25">#REF!</definedName>
    <definedName name="Alabama" localSheetId="28">#REF!</definedName>
    <definedName name="Alabama" localSheetId="30">#REF!</definedName>
    <definedName name="Alabama" localSheetId="33">#REF!</definedName>
    <definedName name="Alabama" localSheetId="36">#REF!</definedName>
    <definedName name="Alabama" localSheetId="6">#REF!</definedName>
    <definedName name="Alabama" localSheetId="9">#REF!</definedName>
    <definedName name="Alabama" localSheetId="12">#REF!</definedName>
    <definedName name="Alabama" localSheetId="15">#REF!</definedName>
    <definedName name="Alabama" localSheetId="18">#REF!</definedName>
    <definedName name="Alabama" localSheetId="21">#REF!</definedName>
    <definedName name="Alabama" localSheetId="24">#REF!</definedName>
    <definedName name="Alabama" localSheetId="27">#REF!</definedName>
    <definedName name="Alabama" localSheetId="32">#REF!</definedName>
    <definedName name="Alabama" localSheetId="35">#REF!</definedName>
    <definedName name="Alabama" localSheetId="38">#REF!</definedName>
    <definedName name="Alabama" localSheetId="8">#REF!</definedName>
    <definedName name="Alabama" localSheetId="11">#REF!</definedName>
    <definedName name="Alabama" localSheetId="14">#REF!</definedName>
    <definedName name="Alabama" localSheetId="17">#REF!</definedName>
    <definedName name="Alabama" localSheetId="20">#REF!</definedName>
    <definedName name="Alabama" localSheetId="23">#REF!</definedName>
    <definedName name="Alabama" localSheetId="26">#REF!</definedName>
    <definedName name="Alabama" localSheetId="29">#REF!</definedName>
    <definedName name="Alabama">#REF!</definedName>
    <definedName name="Alaska" localSheetId="31">#REF!</definedName>
    <definedName name="Alaska" localSheetId="34">#REF!</definedName>
    <definedName name="Alaska" localSheetId="37">#REF!</definedName>
    <definedName name="Alaska" localSheetId="7">#REF!</definedName>
    <definedName name="Alaska" localSheetId="10">#REF!</definedName>
    <definedName name="Alaska" localSheetId="13">#REF!</definedName>
    <definedName name="Alaska" localSheetId="16">#REF!</definedName>
    <definedName name="Alaska" localSheetId="19">#REF!</definedName>
    <definedName name="Alaska" localSheetId="22">#REF!</definedName>
    <definedName name="Alaska" localSheetId="25">#REF!</definedName>
    <definedName name="Alaska" localSheetId="28">#REF!</definedName>
    <definedName name="Alaska" localSheetId="30">#REF!</definedName>
    <definedName name="Alaska" localSheetId="33">#REF!</definedName>
    <definedName name="Alaska" localSheetId="36">#REF!</definedName>
    <definedName name="Alaska" localSheetId="6">#REF!</definedName>
    <definedName name="Alaska" localSheetId="9">#REF!</definedName>
    <definedName name="Alaska" localSheetId="12">#REF!</definedName>
    <definedName name="Alaska" localSheetId="15">#REF!</definedName>
    <definedName name="Alaska" localSheetId="18">#REF!</definedName>
    <definedName name="Alaska" localSheetId="21">#REF!</definedName>
    <definedName name="Alaska" localSheetId="24">#REF!</definedName>
    <definedName name="Alaska" localSheetId="27">#REF!</definedName>
    <definedName name="Alaska" localSheetId="32">#REF!</definedName>
    <definedName name="Alaska" localSheetId="35">#REF!</definedName>
    <definedName name="Alaska" localSheetId="38">#REF!</definedName>
    <definedName name="Alaska" localSheetId="8">#REF!</definedName>
    <definedName name="Alaska" localSheetId="11">#REF!</definedName>
    <definedName name="Alaska" localSheetId="14">#REF!</definedName>
    <definedName name="Alaska" localSheetId="17">#REF!</definedName>
    <definedName name="Alaska" localSheetId="20">#REF!</definedName>
    <definedName name="Alaska" localSheetId="23">#REF!</definedName>
    <definedName name="Alaska" localSheetId="26">#REF!</definedName>
    <definedName name="Alaska" localSheetId="29">#REF!</definedName>
    <definedName name="Alaska">#REF!</definedName>
    <definedName name="Arizona" localSheetId="31">#REF!</definedName>
    <definedName name="Arizona" localSheetId="34">#REF!</definedName>
    <definedName name="Arizona" localSheetId="37">#REF!</definedName>
    <definedName name="Arizona" localSheetId="7">#REF!</definedName>
    <definedName name="Arizona" localSheetId="10">#REF!</definedName>
    <definedName name="Arizona" localSheetId="13">#REF!</definedName>
    <definedName name="Arizona" localSheetId="16">#REF!</definedName>
    <definedName name="Arizona" localSheetId="19">#REF!</definedName>
    <definedName name="Arizona" localSheetId="22">#REF!</definedName>
    <definedName name="Arizona" localSheetId="25">#REF!</definedName>
    <definedName name="Arizona" localSheetId="28">#REF!</definedName>
    <definedName name="Arizona" localSheetId="30">#REF!</definedName>
    <definedName name="Arizona" localSheetId="33">#REF!</definedName>
    <definedName name="Arizona" localSheetId="36">#REF!</definedName>
    <definedName name="Arizona" localSheetId="6">#REF!</definedName>
    <definedName name="Arizona" localSheetId="9">#REF!</definedName>
    <definedName name="Arizona" localSheetId="12">#REF!</definedName>
    <definedName name="Arizona" localSheetId="15">#REF!</definedName>
    <definedName name="Arizona" localSheetId="18">#REF!</definedName>
    <definedName name="Arizona" localSheetId="21">#REF!</definedName>
    <definedName name="Arizona" localSheetId="24">#REF!</definedName>
    <definedName name="Arizona" localSheetId="27">#REF!</definedName>
    <definedName name="Arizona" localSheetId="32">#REF!</definedName>
    <definedName name="Arizona" localSheetId="35">#REF!</definedName>
    <definedName name="Arizona" localSheetId="38">#REF!</definedName>
    <definedName name="Arizona" localSheetId="8">#REF!</definedName>
    <definedName name="Arizona" localSheetId="11">#REF!</definedName>
    <definedName name="Arizona" localSheetId="14">#REF!</definedName>
    <definedName name="Arizona" localSheetId="17">#REF!</definedName>
    <definedName name="Arizona" localSheetId="20">#REF!</definedName>
    <definedName name="Arizona" localSheetId="23">#REF!</definedName>
    <definedName name="Arizona" localSheetId="26">#REF!</definedName>
    <definedName name="Arizona" localSheetId="29">#REF!</definedName>
    <definedName name="Arizona">#REF!</definedName>
    <definedName name="Arkansas" localSheetId="31">#REF!</definedName>
    <definedName name="Arkansas" localSheetId="34">#REF!</definedName>
    <definedName name="Arkansas" localSheetId="37">#REF!</definedName>
    <definedName name="Arkansas" localSheetId="7">#REF!</definedName>
    <definedName name="Arkansas" localSheetId="10">#REF!</definedName>
    <definedName name="Arkansas" localSheetId="13">#REF!</definedName>
    <definedName name="Arkansas" localSheetId="16">#REF!</definedName>
    <definedName name="Arkansas" localSheetId="19">#REF!</definedName>
    <definedName name="Arkansas" localSheetId="22">#REF!</definedName>
    <definedName name="Arkansas" localSheetId="25">#REF!</definedName>
    <definedName name="Arkansas" localSheetId="28">#REF!</definedName>
    <definedName name="Arkansas" localSheetId="30">#REF!</definedName>
    <definedName name="Arkansas" localSheetId="33">#REF!</definedName>
    <definedName name="Arkansas" localSheetId="36">#REF!</definedName>
    <definedName name="Arkansas" localSheetId="6">#REF!</definedName>
    <definedName name="Arkansas" localSheetId="9">#REF!</definedName>
    <definedName name="Arkansas" localSheetId="12">#REF!</definedName>
    <definedName name="Arkansas" localSheetId="15">#REF!</definedName>
    <definedName name="Arkansas" localSheetId="18">#REF!</definedName>
    <definedName name="Arkansas" localSheetId="21">#REF!</definedName>
    <definedName name="Arkansas" localSheetId="24">#REF!</definedName>
    <definedName name="Arkansas" localSheetId="27">#REF!</definedName>
    <definedName name="Arkansas" localSheetId="32">#REF!</definedName>
    <definedName name="Arkansas" localSheetId="35">#REF!</definedName>
    <definedName name="Arkansas" localSheetId="38">#REF!</definedName>
    <definedName name="Arkansas" localSheetId="8">#REF!</definedName>
    <definedName name="Arkansas" localSheetId="11">#REF!</definedName>
    <definedName name="Arkansas" localSheetId="14">#REF!</definedName>
    <definedName name="Arkansas" localSheetId="17">#REF!</definedName>
    <definedName name="Arkansas" localSheetId="20">#REF!</definedName>
    <definedName name="Arkansas" localSheetId="23">#REF!</definedName>
    <definedName name="Arkansas" localSheetId="26">#REF!</definedName>
    <definedName name="Arkansas" localSheetId="29">#REF!</definedName>
    <definedName name="Arkansas">#REF!</definedName>
    <definedName name="California" localSheetId="31">#REF!</definedName>
    <definedName name="California" localSheetId="34">#REF!</definedName>
    <definedName name="California" localSheetId="37">#REF!</definedName>
    <definedName name="California" localSheetId="7">#REF!</definedName>
    <definedName name="California" localSheetId="10">#REF!</definedName>
    <definedName name="California" localSheetId="13">#REF!</definedName>
    <definedName name="California" localSheetId="16">#REF!</definedName>
    <definedName name="California" localSheetId="19">#REF!</definedName>
    <definedName name="California" localSheetId="22">#REF!</definedName>
    <definedName name="California" localSheetId="25">#REF!</definedName>
    <definedName name="California" localSheetId="28">#REF!</definedName>
    <definedName name="California" localSheetId="30">#REF!</definedName>
    <definedName name="California" localSheetId="33">#REF!</definedName>
    <definedName name="California" localSheetId="36">#REF!</definedName>
    <definedName name="California" localSheetId="6">#REF!</definedName>
    <definedName name="California" localSheetId="9">#REF!</definedName>
    <definedName name="California" localSheetId="12">#REF!</definedName>
    <definedName name="California" localSheetId="15">#REF!</definedName>
    <definedName name="California" localSheetId="18">#REF!</definedName>
    <definedName name="California" localSheetId="21">#REF!</definedName>
    <definedName name="California" localSheetId="24">#REF!</definedName>
    <definedName name="California" localSheetId="27">#REF!</definedName>
    <definedName name="California" localSheetId="32">#REF!</definedName>
    <definedName name="California" localSheetId="35">#REF!</definedName>
    <definedName name="California" localSheetId="38">#REF!</definedName>
    <definedName name="California" localSheetId="8">#REF!</definedName>
    <definedName name="California" localSheetId="11">#REF!</definedName>
    <definedName name="California" localSheetId="14">#REF!</definedName>
    <definedName name="California" localSheetId="17">#REF!</definedName>
    <definedName name="California" localSheetId="20">#REF!</definedName>
    <definedName name="California" localSheetId="23">#REF!</definedName>
    <definedName name="California" localSheetId="26">#REF!</definedName>
    <definedName name="California" localSheetId="29">#REF!</definedName>
    <definedName name="California">#REF!</definedName>
    <definedName name="Cat" localSheetId="31">#REF!</definedName>
    <definedName name="Cat" localSheetId="34">#REF!</definedName>
    <definedName name="Cat" localSheetId="37">#REF!</definedName>
    <definedName name="Cat" localSheetId="7">#REF!</definedName>
    <definedName name="Cat" localSheetId="10">#REF!</definedName>
    <definedName name="Cat" localSheetId="13">#REF!</definedName>
    <definedName name="Cat" localSheetId="16">#REF!</definedName>
    <definedName name="Cat" localSheetId="19">#REF!</definedName>
    <definedName name="Cat" localSheetId="22">#REF!</definedName>
    <definedName name="Cat" localSheetId="25">#REF!</definedName>
    <definedName name="Cat" localSheetId="28">#REF!</definedName>
    <definedName name="Cat" localSheetId="30">#REF!</definedName>
    <definedName name="Cat" localSheetId="33">#REF!</definedName>
    <definedName name="Cat" localSheetId="36">#REF!</definedName>
    <definedName name="Cat" localSheetId="6">#REF!</definedName>
    <definedName name="Cat" localSheetId="9">#REF!</definedName>
    <definedName name="Cat" localSheetId="12">#REF!</definedName>
    <definedName name="Cat" localSheetId="15">#REF!</definedName>
    <definedName name="Cat" localSheetId="18">#REF!</definedName>
    <definedName name="Cat" localSheetId="21">#REF!</definedName>
    <definedName name="Cat" localSheetId="24">#REF!</definedName>
    <definedName name="Cat" localSheetId="27">#REF!</definedName>
    <definedName name="Cat" localSheetId="32">#REF!</definedName>
    <definedName name="Cat" localSheetId="35">#REF!</definedName>
    <definedName name="Cat" localSheetId="38">#REF!</definedName>
    <definedName name="Cat" localSheetId="8">#REF!</definedName>
    <definedName name="Cat" localSheetId="11">#REF!</definedName>
    <definedName name="Cat" localSheetId="14">#REF!</definedName>
    <definedName name="Cat" localSheetId="17">#REF!</definedName>
    <definedName name="Cat" localSheetId="20">#REF!</definedName>
    <definedName name="Cat" localSheetId="23">#REF!</definedName>
    <definedName name="Cat" localSheetId="26">#REF!</definedName>
    <definedName name="Cat" localSheetId="29">#REF!</definedName>
    <definedName name="Cat">#REF!</definedName>
    <definedName name="Category" localSheetId="31">#REF!</definedName>
    <definedName name="Category" localSheetId="34">#REF!</definedName>
    <definedName name="Category" localSheetId="37">#REF!</definedName>
    <definedName name="Category" localSheetId="7">#REF!</definedName>
    <definedName name="Category" localSheetId="10">#REF!</definedName>
    <definedName name="Category" localSheetId="13">#REF!</definedName>
    <definedName name="Category" localSheetId="16">#REF!</definedName>
    <definedName name="Category" localSheetId="19">#REF!</definedName>
    <definedName name="Category" localSheetId="22">#REF!</definedName>
    <definedName name="Category" localSheetId="25">#REF!</definedName>
    <definedName name="Category" localSheetId="28">#REF!</definedName>
    <definedName name="Category" localSheetId="30">#REF!</definedName>
    <definedName name="Category" localSheetId="33">#REF!</definedName>
    <definedName name="Category" localSheetId="36">#REF!</definedName>
    <definedName name="Category" localSheetId="6">#REF!</definedName>
    <definedName name="Category" localSheetId="9">#REF!</definedName>
    <definedName name="Category" localSheetId="12">#REF!</definedName>
    <definedName name="Category" localSheetId="15">#REF!</definedName>
    <definedName name="Category" localSheetId="18">#REF!</definedName>
    <definedName name="Category" localSheetId="21">#REF!</definedName>
    <definedName name="Category" localSheetId="24">#REF!</definedName>
    <definedName name="Category" localSheetId="27">#REF!</definedName>
    <definedName name="Category" localSheetId="32">#REF!</definedName>
    <definedName name="Category" localSheetId="35">#REF!</definedName>
    <definedName name="Category" localSheetId="38">#REF!</definedName>
    <definedName name="Category" localSheetId="8">#REF!</definedName>
    <definedName name="Category" localSheetId="11">#REF!</definedName>
    <definedName name="Category" localSheetId="14">#REF!</definedName>
    <definedName name="Category" localSheetId="17">#REF!</definedName>
    <definedName name="Category" localSheetId="20">#REF!</definedName>
    <definedName name="Category" localSheetId="23">#REF!</definedName>
    <definedName name="Category" localSheetId="26">#REF!</definedName>
    <definedName name="Category" localSheetId="29">#REF!</definedName>
    <definedName name="Category">#REF!</definedName>
    <definedName name="Colorado" localSheetId="31">#REF!</definedName>
    <definedName name="Colorado" localSheetId="34">#REF!</definedName>
    <definedName name="Colorado" localSheetId="37">#REF!</definedName>
    <definedName name="Colorado" localSheetId="7">#REF!</definedName>
    <definedName name="Colorado" localSheetId="10">#REF!</definedName>
    <definedName name="Colorado" localSheetId="13">#REF!</definedName>
    <definedName name="Colorado" localSheetId="16">#REF!</definedName>
    <definedName name="Colorado" localSheetId="19">#REF!</definedName>
    <definedName name="Colorado" localSheetId="22">#REF!</definedName>
    <definedName name="Colorado" localSheetId="25">#REF!</definedName>
    <definedName name="Colorado" localSheetId="28">#REF!</definedName>
    <definedName name="Colorado" localSheetId="30">#REF!</definedName>
    <definedName name="Colorado" localSheetId="33">#REF!</definedName>
    <definedName name="Colorado" localSheetId="36">#REF!</definedName>
    <definedName name="Colorado" localSheetId="6">#REF!</definedName>
    <definedName name="Colorado" localSheetId="9">#REF!</definedName>
    <definedName name="Colorado" localSheetId="12">#REF!</definedName>
    <definedName name="Colorado" localSheetId="15">#REF!</definedName>
    <definedName name="Colorado" localSheetId="18">#REF!</definedName>
    <definedName name="Colorado" localSheetId="21">#REF!</definedName>
    <definedName name="Colorado" localSheetId="24">#REF!</definedName>
    <definedName name="Colorado" localSheetId="27">#REF!</definedName>
    <definedName name="Colorado" localSheetId="32">#REF!</definedName>
    <definedName name="Colorado" localSheetId="35">#REF!</definedName>
    <definedName name="Colorado" localSheetId="38">#REF!</definedName>
    <definedName name="Colorado" localSheetId="8">#REF!</definedName>
    <definedName name="Colorado" localSheetId="11">#REF!</definedName>
    <definedName name="Colorado" localSheetId="14">#REF!</definedName>
    <definedName name="Colorado" localSheetId="17">#REF!</definedName>
    <definedName name="Colorado" localSheetId="20">#REF!</definedName>
    <definedName name="Colorado" localSheetId="23">#REF!</definedName>
    <definedName name="Colorado" localSheetId="26">#REF!</definedName>
    <definedName name="Colorado" localSheetId="29">#REF!</definedName>
    <definedName name="Colorado">#REF!</definedName>
    <definedName name="Connecticut" localSheetId="31">#REF!</definedName>
    <definedName name="Connecticut" localSheetId="34">#REF!</definedName>
    <definedName name="Connecticut" localSheetId="37">#REF!</definedName>
    <definedName name="Connecticut" localSheetId="7">#REF!</definedName>
    <definedName name="Connecticut" localSheetId="10">#REF!</definedName>
    <definedName name="Connecticut" localSheetId="13">#REF!</definedName>
    <definedName name="Connecticut" localSheetId="16">#REF!</definedName>
    <definedName name="Connecticut" localSheetId="19">#REF!</definedName>
    <definedName name="Connecticut" localSheetId="22">#REF!</definedName>
    <definedName name="Connecticut" localSheetId="25">#REF!</definedName>
    <definedName name="Connecticut" localSheetId="28">#REF!</definedName>
    <definedName name="Connecticut" localSheetId="30">#REF!</definedName>
    <definedName name="Connecticut" localSheetId="33">#REF!</definedName>
    <definedName name="Connecticut" localSheetId="36">#REF!</definedName>
    <definedName name="Connecticut" localSheetId="6">#REF!</definedName>
    <definedName name="Connecticut" localSheetId="9">#REF!</definedName>
    <definedName name="Connecticut" localSheetId="12">#REF!</definedName>
    <definedName name="Connecticut" localSheetId="15">#REF!</definedName>
    <definedName name="Connecticut" localSheetId="18">#REF!</definedName>
    <definedName name="Connecticut" localSheetId="21">#REF!</definedName>
    <definedName name="Connecticut" localSheetId="24">#REF!</definedName>
    <definedName name="Connecticut" localSheetId="27">#REF!</definedName>
    <definedName name="Connecticut" localSheetId="32">#REF!</definedName>
    <definedName name="Connecticut" localSheetId="35">#REF!</definedName>
    <definedName name="Connecticut" localSheetId="38">#REF!</definedName>
    <definedName name="Connecticut" localSheetId="8">#REF!</definedName>
    <definedName name="Connecticut" localSheetId="11">#REF!</definedName>
    <definedName name="Connecticut" localSheetId="14">#REF!</definedName>
    <definedName name="Connecticut" localSheetId="17">#REF!</definedName>
    <definedName name="Connecticut" localSheetId="20">#REF!</definedName>
    <definedName name="Connecticut" localSheetId="23">#REF!</definedName>
    <definedName name="Connecticut" localSheetId="26">#REF!</definedName>
    <definedName name="Connecticut" localSheetId="29">#REF!</definedName>
    <definedName name="Connecticut">#REF!</definedName>
    <definedName name="CostShare" localSheetId="31">#REF!</definedName>
    <definedName name="CostShare" localSheetId="34">#REF!</definedName>
    <definedName name="CostShare" localSheetId="37">#REF!</definedName>
    <definedName name="CostShare" localSheetId="7">#REF!</definedName>
    <definedName name="CostShare" localSheetId="10">#REF!</definedName>
    <definedName name="CostShare" localSheetId="13">#REF!</definedName>
    <definedName name="CostShare" localSheetId="16">#REF!</definedName>
    <definedName name="CostShare" localSheetId="19">#REF!</definedName>
    <definedName name="CostShare" localSheetId="22">#REF!</definedName>
    <definedName name="CostShare" localSheetId="25">#REF!</definedName>
    <definedName name="CostShare" localSheetId="28">#REF!</definedName>
    <definedName name="CostShare" localSheetId="30">#REF!</definedName>
    <definedName name="CostShare" localSheetId="33">#REF!</definedName>
    <definedName name="CostShare" localSheetId="36">#REF!</definedName>
    <definedName name="CostShare" localSheetId="6">#REF!</definedName>
    <definedName name="CostShare" localSheetId="9">#REF!</definedName>
    <definedName name="CostShare" localSheetId="12">#REF!</definedName>
    <definedName name="CostShare" localSheetId="15">#REF!</definedName>
    <definedName name="CostShare" localSheetId="18">#REF!</definedName>
    <definedName name="CostShare" localSheetId="21">#REF!</definedName>
    <definedName name="CostShare" localSheetId="24">#REF!</definedName>
    <definedName name="CostShare" localSheetId="27">#REF!</definedName>
    <definedName name="CostShare" localSheetId="32">#REF!</definedName>
    <definedName name="CostShare" localSheetId="35">#REF!</definedName>
    <definedName name="CostShare" localSheetId="38">#REF!</definedName>
    <definedName name="CostShare" localSheetId="8">#REF!</definedName>
    <definedName name="CostShare" localSheetId="11">#REF!</definedName>
    <definedName name="CostShare" localSheetId="14">#REF!</definedName>
    <definedName name="CostShare" localSheetId="17">#REF!</definedName>
    <definedName name="CostShare" localSheetId="20">#REF!</definedName>
    <definedName name="CostShare" localSheetId="23">#REF!</definedName>
    <definedName name="CostShare" localSheetId="26">#REF!</definedName>
    <definedName name="CostShare" localSheetId="29">#REF!</definedName>
    <definedName name="CostShare">#REF!</definedName>
    <definedName name="_xlnm.Database" localSheetId="31">#REF!</definedName>
    <definedName name="_xlnm.Database" localSheetId="34">#REF!</definedName>
    <definedName name="_xlnm.Database" localSheetId="37">#REF!</definedName>
    <definedName name="_xlnm.Database" localSheetId="7">#REF!</definedName>
    <definedName name="_xlnm.Database" localSheetId="10">#REF!</definedName>
    <definedName name="_xlnm.Database" localSheetId="13">#REF!</definedName>
    <definedName name="_xlnm.Database" localSheetId="16">#REF!</definedName>
    <definedName name="_xlnm.Database" localSheetId="19">#REF!</definedName>
    <definedName name="_xlnm.Database" localSheetId="22">#REF!</definedName>
    <definedName name="_xlnm.Database" localSheetId="25">#REF!</definedName>
    <definedName name="_xlnm.Database" localSheetId="28">#REF!</definedName>
    <definedName name="_xlnm.Database" localSheetId="30">#REF!</definedName>
    <definedName name="_xlnm.Database" localSheetId="33">#REF!</definedName>
    <definedName name="_xlnm.Database" localSheetId="36">#REF!</definedName>
    <definedName name="_xlnm.Database" localSheetId="6">#REF!</definedName>
    <definedName name="_xlnm.Database" localSheetId="9">#REF!</definedName>
    <definedName name="_xlnm.Database" localSheetId="12">#REF!</definedName>
    <definedName name="_xlnm.Database" localSheetId="15">#REF!</definedName>
    <definedName name="_xlnm.Database" localSheetId="18">#REF!</definedName>
    <definedName name="_xlnm.Database" localSheetId="21">#REF!</definedName>
    <definedName name="_xlnm.Database" localSheetId="24">#REF!</definedName>
    <definedName name="_xlnm.Database" localSheetId="27">#REF!</definedName>
    <definedName name="_xlnm.Database" localSheetId="32">#REF!</definedName>
    <definedName name="_xlnm.Database" localSheetId="35">#REF!</definedName>
    <definedName name="_xlnm.Database" localSheetId="38">#REF!</definedName>
    <definedName name="_xlnm.Database" localSheetId="8">#REF!</definedName>
    <definedName name="_xlnm.Database" localSheetId="11">#REF!</definedName>
    <definedName name="_xlnm.Database" localSheetId="14">#REF!</definedName>
    <definedName name="_xlnm.Database" localSheetId="17">#REF!</definedName>
    <definedName name="_xlnm.Database" localSheetId="20">#REF!</definedName>
    <definedName name="_xlnm.Database" localSheetId="23">#REF!</definedName>
    <definedName name="_xlnm.Database" localSheetId="26">#REF!</definedName>
    <definedName name="_xlnm.Database" localSheetId="29">#REF!</definedName>
    <definedName name="_xlnm.Database">#REF!</definedName>
    <definedName name="Delaware" localSheetId="31">#REF!</definedName>
    <definedName name="Delaware" localSheetId="34">#REF!</definedName>
    <definedName name="Delaware" localSheetId="37">#REF!</definedName>
    <definedName name="Delaware" localSheetId="7">#REF!</definedName>
    <definedName name="Delaware" localSheetId="10">#REF!</definedName>
    <definedName name="Delaware" localSheetId="13">#REF!</definedName>
    <definedName name="Delaware" localSheetId="16">#REF!</definedName>
    <definedName name="Delaware" localSheetId="19">#REF!</definedName>
    <definedName name="Delaware" localSheetId="22">#REF!</definedName>
    <definedName name="Delaware" localSheetId="25">#REF!</definedName>
    <definedName name="Delaware" localSheetId="28">#REF!</definedName>
    <definedName name="Delaware" localSheetId="30">#REF!</definedName>
    <definedName name="Delaware" localSheetId="33">#REF!</definedName>
    <definedName name="Delaware" localSheetId="36">#REF!</definedName>
    <definedName name="Delaware" localSheetId="6">#REF!</definedName>
    <definedName name="Delaware" localSheetId="9">#REF!</definedName>
    <definedName name="Delaware" localSheetId="12">#REF!</definedName>
    <definedName name="Delaware" localSheetId="15">#REF!</definedName>
    <definedName name="Delaware" localSheetId="18">#REF!</definedName>
    <definedName name="Delaware" localSheetId="21">#REF!</definedName>
    <definedName name="Delaware" localSheetId="24">#REF!</definedName>
    <definedName name="Delaware" localSheetId="27">#REF!</definedName>
    <definedName name="Delaware" localSheetId="32">#REF!</definedName>
    <definedName name="Delaware" localSheetId="35">#REF!</definedName>
    <definedName name="Delaware" localSheetId="38">#REF!</definedName>
    <definedName name="Delaware" localSheetId="8">#REF!</definedName>
    <definedName name="Delaware" localSheetId="11">#REF!</definedName>
    <definedName name="Delaware" localSheetId="14">#REF!</definedName>
    <definedName name="Delaware" localSheetId="17">#REF!</definedName>
    <definedName name="Delaware" localSheetId="20">#REF!</definedName>
    <definedName name="Delaware" localSheetId="23">#REF!</definedName>
    <definedName name="Delaware" localSheetId="26">#REF!</definedName>
    <definedName name="Delaware" localSheetId="29">#REF!</definedName>
    <definedName name="Delaware">#REF!</definedName>
    <definedName name="Disaster_Type" localSheetId="31">#REF!</definedName>
    <definedName name="Disaster_Type" localSheetId="34">#REF!</definedName>
    <definedName name="Disaster_Type" localSheetId="37">#REF!</definedName>
    <definedName name="Disaster_Type" localSheetId="7">#REF!</definedName>
    <definedName name="Disaster_Type" localSheetId="10">#REF!</definedName>
    <definedName name="Disaster_Type" localSheetId="13">#REF!</definedName>
    <definedName name="Disaster_Type" localSheetId="16">#REF!</definedName>
    <definedName name="Disaster_Type" localSheetId="19">#REF!</definedName>
    <definedName name="Disaster_Type" localSheetId="22">#REF!</definedName>
    <definedName name="Disaster_Type" localSheetId="25">#REF!</definedName>
    <definedName name="Disaster_Type" localSheetId="28">#REF!</definedName>
    <definedName name="Disaster_Type" localSheetId="30">#REF!</definedName>
    <definedName name="Disaster_Type" localSheetId="33">#REF!</definedName>
    <definedName name="Disaster_Type" localSheetId="36">#REF!</definedName>
    <definedName name="Disaster_Type" localSheetId="6">#REF!</definedName>
    <definedName name="Disaster_Type" localSheetId="9">#REF!</definedName>
    <definedName name="Disaster_Type" localSheetId="12">#REF!</definedName>
    <definedName name="Disaster_Type" localSheetId="15">#REF!</definedName>
    <definedName name="Disaster_Type" localSheetId="18">#REF!</definedName>
    <definedName name="Disaster_Type" localSheetId="21">#REF!</definedName>
    <definedName name="Disaster_Type" localSheetId="24">#REF!</definedName>
    <definedName name="Disaster_Type" localSheetId="27">#REF!</definedName>
    <definedName name="Disaster_Type" localSheetId="32">#REF!</definedName>
    <definedName name="Disaster_Type" localSheetId="35">#REF!</definedName>
    <definedName name="Disaster_Type" localSheetId="38">#REF!</definedName>
    <definedName name="Disaster_Type" localSheetId="8">#REF!</definedName>
    <definedName name="Disaster_Type" localSheetId="11">#REF!</definedName>
    <definedName name="Disaster_Type" localSheetId="14">#REF!</definedName>
    <definedName name="Disaster_Type" localSheetId="17">#REF!</definedName>
    <definedName name="Disaster_Type" localSheetId="20">#REF!</definedName>
    <definedName name="Disaster_Type" localSheetId="23">#REF!</definedName>
    <definedName name="Disaster_Type" localSheetId="26">#REF!</definedName>
    <definedName name="Disaster_Type" localSheetId="29">#REF!</definedName>
    <definedName name="Disaster_Type">#REF!</definedName>
    <definedName name="DistrictofColumbia" localSheetId="31">#REF!</definedName>
    <definedName name="DistrictofColumbia" localSheetId="34">#REF!</definedName>
    <definedName name="DistrictofColumbia" localSheetId="37">#REF!</definedName>
    <definedName name="DistrictofColumbia" localSheetId="7">#REF!</definedName>
    <definedName name="DistrictofColumbia" localSheetId="10">#REF!</definedName>
    <definedName name="DistrictofColumbia" localSheetId="13">#REF!</definedName>
    <definedName name="DistrictofColumbia" localSheetId="16">#REF!</definedName>
    <definedName name="DistrictofColumbia" localSheetId="19">#REF!</definedName>
    <definedName name="DistrictofColumbia" localSheetId="22">#REF!</definedName>
    <definedName name="DistrictofColumbia" localSheetId="25">#REF!</definedName>
    <definedName name="DistrictofColumbia" localSheetId="28">#REF!</definedName>
    <definedName name="DistrictofColumbia" localSheetId="30">#REF!</definedName>
    <definedName name="DistrictofColumbia" localSheetId="33">#REF!</definedName>
    <definedName name="DistrictofColumbia" localSheetId="36">#REF!</definedName>
    <definedName name="DistrictofColumbia" localSheetId="6">#REF!</definedName>
    <definedName name="DistrictofColumbia" localSheetId="9">#REF!</definedName>
    <definedName name="DistrictofColumbia" localSheetId="12">#REF!</definedName>
    <definedName name="DistrictofColumbia" localSheetId="15">#REF!</definedName>
    <definedName name="DistrictofColumbia" localSheetId="18">#REF!</definedName>
    <definedName name="DistrictofColumbia" localSheetId="21">#REF!</definedName>
    <definedName name="DistrictofColumbia" localSheetId="24">#REF!</definedName>
    <definedName name="DistrictofColumbia" localSheetId="27">#REF!</definedName>
    <definedName name="DistrictofColumbia" localSheetId="32">#REF!</definedName>
    <definedName name="DistrictofColumbia" localSheetId="35">#REF!</definedName>
    <definedName name="DistrictofColumbia" localSheetId="38">#REF!</definedName>
    <definedName name="DistrictofColumbia" localSheetId="8">#REF!</definedName>
    <definedName name="DistrictofColumbia" localSheetId="11">#REF!</definedName>
    <definedName name="DistrictofColumbia" localSheetId="14">#REF!</definedName>
    <definedName name="DistrictofColumbia" localSheetId="17">#REF!</definedName>
    <definedName name="DistrictofColumbia" localSheetId="20">#REF!</definedName>
    <definedName name="DistrictofColumbia" localSheetId="23">#REF!</definedName>
    <definedName name="DistrictofColumbia" localSheetId="26">#REF!</definedName>
    <definedName name="DistrictofColumbia" localSheetId="29">#REF!</definedName>
    <definedName name="DistrictofColumbia">#REF!</definedName>
    <definedName name="Employee">Pay!$A$2:$A$3</definedName>
    <definedName name="EquipInventory" localSheetId="4">OFFSET(#REF!,0,0,COUNTA(#REF!),1)</definedName>
    <definedName name="EquipInventory" localSheetId="31">OFFSET(#REF!,0,0,COUNTA(#REF!),1)</definedName>
    <definedName name="EquipInventory" localSheetId="34">OFFSET(#REF!,0,0,COUNTA(#REF!),1)</definedName>
    <definedName name="EquipInventory" localSheetId="37">OFFSET(#REF!,0,0,COUNTA(#REF!),1)</definedName>
    <definedName name="EquipInventory" localSheetId="7">OFFSET(#REF!,0,0,COUNTA(#REF!),1)</definedName>
    <definedName name="EquipInventory" localSheetId="10">OFFSET(#REF!,0,0,COUNTA(#REF!),1)</definedName>
    <definedName name="EquipInventory" localSheetId="13">OFFSET(#REF!,0,0,COUNTA(#REF!),1)</definedName>
    <definedName name="EquipInventory" localSheetId="16">OFFSET(#REF!,0,0,COUNTA(#REF!),1)</definedName>
    <definedName name="EquipInventory" localSheetId="19">OFFSET(#REF!,0,0,COUNTA(#REF!),1)</definedName>
    <definedName name="EquipInventory" localSheetId="22">OFFSET(#REF!,0,0,COUNTA(#REF!),1)</definedName>
    <definedName name="EquipInventory" localSheetId="25">OFFSET(#REF!,0,0,COUNTA(#REF!),1)</definedName>
    <definedName name="EquipInventory" localSheetId="28">OFFSET(#REF!,0,0,COUNTA(#REF!),1)</definedName>
    <definedName name="Equipment" localSheetId="31">#REF!</definedName>
    <definedName name="Equipment" localSheetId="34">#REF!</definedName>
    <definedName name="Equipment" localSheetId="37">#REF!</definedName>
    <definedName name="Equipment" localSheetId="7">#REF!</definedName>
    <definedName name="Equipment" localSheetId="10">#REF!</definedName>
    <definedName name="Equipment" localSheetId="13">#REF!</definedName>
    <definedName name="Equipment" localSheetId="16">#REF!</definedName>
    <definedName name="Equipment" localSheetId="19">#REF!</definedName>
    <definedName name="Equipment" localSheetId="22">#REF!</definedName>
    <definedName name="Equipment" localSheetId="25">#REF!</definedName>
    <definedName name="Equipment" localSheetId="28">#REF!</definedName>
    <definedName name="Equipment" localSheetId="30">#REF!</definedName>
    <definedName name="Equipment" localSheetId="33">#REF!</definedName>
    <definedName name="Equipment" localSheetId="36">#REF!</definedName>
    <definedName name="Equipment" localSheetId="6">#REF!</definedName>
    <definedName name="Equipment" localSheetId="9">#REF!</definedName>
    <definedName name="Equipment" localSheetId="12">#REF!</definedName>
    <definedName name="Equipment" localSheetId="15">#REF!</definedName>
    <definedName name="Equipment" localSheetId="18">#REF!</definedName>
    <definedName name="Equipment" localSheetId="21">#REF!</definedName>
    <definedName name="Equipment" localSheetId="24">#REF!</definedName>
    <definedName name="Equipment" localSheetId="27">#REF!</definedName>
    <definedName name="Equipment" localSheetId="32">#REF!</definedName>
    <definedName name="Equipment" localSheetId="35">#REF!</definedName>
    <definedName name="Equipment" localSheetId="38">#REF!</definedName>
    <definedName name="Equipment" localSheetId="8">#REF!</definedName>
    <definedName name="Equipment" localSheetId="11">#REF!</definedName>
    <definedName name="Equipment" localSheetId="14">#REF!</definedName>
    <definedName name="Equipment" localSheetId="17">#REF!</definedName>
    <definedName name="Equipment" localSheetId="20">#REF!</definedName>
    <definedName name="Equipment" localSheetId="23">#REF!</definedName>
    <definedName name="Equipment" localSheetId="26">#REF!</definedName>
    <definedName name="Equipment" localSheetId="29">#REF!</definedName>
    <definedName name="Equipment">#REF!</definedName>
    <definedName name="Equiprate">Equiprate!$A$2:$A$3</definedName>
    <definedName name="FEMACC">'FEMA EQUIPMENT RATES'!$B$3:$B$367</definedName>
    <definedName name="FEMACCD" localSheetId="31">'FEMA EQUIPMENT RATES'!#REF!</definedName>
    <definedName name="FEMACCD" localSheetId="34">'FEMA EQUIPMENT RATES'!#REF!</definedName>
    <definedName name="FEMACCD" localSheetId="37">'FEMA EQUIPMENT RATES'!#REF!</definedName>
    <definedName name="FEMACCD" localSheetId="7">'FEMA EQUIPMENT RATES'!#REF!</definedName>
    <definedName name="FEMACCD" localSheetId="10">'FEMA EQUIPMENT RATES'!#REF!</definedName>
    <definedName name="FEMACCD" localSheetId="13">'FEMA EQUIPMENT RATES'!#REF!</definedName>
    <definedName name="FEMACCD" localSheetId="16">'FEMA EQUIPMENT RATES'!#REF!</definedName>
    <definedName name="FEMACCD" localSheetId="19">'FEMA EQUIPMENT RATES'!#REF!</definedName>
    <definedName name="FEMACCD" localSheetId="22">'FEMA EQUIPMENT RATES'!#REF!</definedName>
    <definedName name="FEMACCD" localSheetId="25">'FEMA EQUIPMENT RATES'!#REF!</definedName>
    <definedName name="FEMACCD" localSheetId="28">'FEMA EQUIPMENT RATES'!#REF!</definedName>
    <definedName name="FEMACCD" localSheetId="30">'FEMA EQUIPMENT RATES'!#REF!</definedName>
    <definedName name="FEMACCD" localSheetId="33">'FEMA EQUIPMENT RATES'!#REF!</definedName>
    <definedName name="FEMACCD" localSheetId="36">'FEMA EQUIPMENT RATES'!#REF!</definedName>
    <definedName name="FEMACCD" localSheetId="6">'FEMA EQUIPMENT RATES'!#REF!</definedName>
    <definedName name="FEMACCD" localSheetId="9">'FEMA EQUIPMENT RATES'!#REF!</definedName>
    <definedName name="FEMACCD" localSheetId="12">'FEMA EQUIPMENT RATES'!#REF!</definedName>
    <definedName name="FEMACCD" localSheetId="15">'FEMA EQUIPMENT RATES'!#REF!</definedName>
    <definedName name="FEMACCD" localSheetId="18">'FEMA EQUIPMENT RATES'!#REF!</definedName>
    <definedName name="FEMACCD" localSheetId="21">'FEMA EQUIPMENT RATES'!#REF!</definedName>
    <definedName name="FEMACCD" localSheetId="24">'FEMA EQUIPMENT RATES'!#REF!</definedName>
    <definedName name="FEMACCD" localSheetId="27">'FEMA EQUIPMENT RATES'!#REF!</definedName>
    <definedName name="FEMACCD" localSheetId="32">'FEMA EQUIPMENT RATES'!#REF!</definedName>
    <definedName name="FEMACCD" localSheetId="35">'FEMA EQUIPMENT RATES'!#REF!</definedName>
    <definedName name="FEMACCD" localSheetId="38">'FEMA EQUIPMENT RATES'!#REF!</definedName>
    <definedName name="FEMACCD" localSheetId="8">'FEMA EQUIPMENT RATES'!#REF!</definedName>
    <definedName name="FEMACCD" localSheetId="11">'FEMA EQUIPMENT RATES'!#REF!</definedName>
    <definedName name="FEMACCD" localSheetId="14">'FEMA EQUIPMENT RATES'!#REF!</definedName>
    <definedName name="FEMACCD" localSheetId="17">'FEMA EQUIPMENT RATES'!#REF!</definedName>
    <definedName name="FEMACCD" localSheetId="20">'FEMA EQUIPMENT RATES'!#REF!</definedName>
    <definedName name="FEMACCD" localSheetId="23">'FEMA EQUIPMENT RATES'!#REF!</definedName>
    <definedName name="FEMACCD" localSheetId="26">'FEMA EQUIPMENT RATES'!#REF!</definedName>
    <definedName name="FEMACCD" localSheetId="29">'FEMA EQUIPMENT RATES'!#REF!</definedName>
    <definedName name="FEMACCD">'FEMA EQUIPMENT RATES'!#REF!</definedName>
    <definedName name="FEMACCR">'FEMA EQUIPMENT RATES'!$E$3:$E$367</definedName>
    <definedName name="FEMACCU">'FEMA EQUIPMENT RATES'!$D$3:$D$367</definedName>
    <definedName name="femacode" localSheetId="31">'FEMA EQUIPMENT RATES'!#REF!</definedName>
    <definedName name="femacode" localSheetId="34">'FEMA EQUIPMENT RATES'!#REF!</definedName>
    <definedName name="femacode" localSheetId="37">'FEMA EQUIPMENT RATES'!#REF!</definedName>
    <definedName name="femacode" localSheetId="7">'FEMA EQUIPMENT RATES'!#REF!</definedName>
    <definedName name="femacode" localSheetId="10">'FEMA EQUIPMENT RATES'!#REF!</definedName>
    <definedName name="femacode" localSheetId="13">'FEMA EQUIPMENT RATES'!#REF!</definedName>
    <definedName name="femacode" localSheetId="16">'FEMA EQUIPMENT RATES'!#REF!</definedName>
    <definedName name="femacode" localSheetId="19">'FEMA EQUIPMENT RATES'!#REF!</definedName>
    <definedName name="femacode" localSheetId="22">'FEMA EQUIPMENT RATES'!#REF!</definedName>
    <definedName name="femacode" localSheetId="25">'FEMA EQUIPMENT RATES'!#REF!</definedName>
    <definedName name="femacode" localSheetId="28">'FEMA EQUIPMENT RATES'!#REF!</definedName>
    <definedName name="femacode" localSheetId="30">'FEMA EQUIPMENT RATES'!#REF!</definedName>
    <definedName name="femacode" localSheetId="33">'FEMA EQUIPMENT RATES'!#REF!</definedName>
    <definedName name="femacode" localSheetId="36">'FEMA EQUIPMENT RATES'!#REF!</definedName>
    <definedName name="femacode" localSheetId="6">'FEMA EQUIPMENT RATES'!#REF!</definedName>
    <definedName name="femacode" localSheetId="9">'FEMA EQUIPMENT RATES'!#REF!</definedName>
    <definedName name="femacode" localSheetId="12">'FEMA EQUIPMENT RATES'!#REF!</definedName>
    <definedName name="femacode" localSheetId="15">'FEMA EQUIPMENT RATES'!#REF!</definedName>
    <definedName name="femacode" localSheetId="18">'FEMA EQUIPMENT RATES'!#REF!</definedName>
    <definedName name="femacode" localSheetId="21">'FEMA EQUIPMENT RATES'!#REF!</definedName>
    <definedName name="femacode" localSheetId="24">'FEMA EQUIPMENT RATES'!#REF!</definedName>
    <definedName name="femacode" localSheetId="27">'FEMA EQUIPMENT RATES'!#REF!</definedName>
    <definedName name="femacode" localSheetId="32">'FEMA EQUIPMENT RATES'!#REF!</definedName>
    <definedName name="femacode" localSheetId="35">'FEMA EQUIPMENT RATES'!#REF!</definedName>
    <definedName name="femacode" localSheetId="38">'FEMA EQUIPMENT RATES'!#REF!</definedName>
    <definedName name="femacode" localSheetId="8">'FEMA EQUIPMENT RATES'!#REF!</definedName>
    <definedName name="femacode" localSheetId="11">'FEMA EQUIPMENT RATES'!#REF!</definedName>
    <definedName name="femacode" localSheetId="14">'FEMA EQUIPMENT RATES'!#REF!</definedName>
    <definedName name="femacode" localSheetId="17">'FEMA EQUIPMENT RATES'!#REF!</definedName>
    <definedName name="femacode" localSheetId="20">'FEMA EQUIPMENT RATES'!#REF!</definedName>
    <definedName name="femacode" localSheetId="23">'FEMA EQUIPMENT RATES'!#REF!</definedName>
    <definedName name="femacode" localSheetId="26">'FEMA EQUIPMENT RATES'!#REF!</definedName>
    <definedName name="femacode" localSheetId="29">'FEMA EQUIPMENT RATES'!#REF!</definedName>
    <definedName name="femacode">'FEMA EQUIPMENT RATES'!#REF!</definedName>
    <definedName name="FEMAEC">'FEMA EQUIPMENT RATES'!$G$38:$G$360</definedName>
    <definedName name="FEMAECODE">'FEMA EQUIPMENT RATES'!$B$38:$B$361</definedName>
    <definedName name="FEMAEHP">'FEMA EQUIPMENT RATES'!$G$38:$G$360</definedName>
    <definedName name="FEMAEN">'FEMA EQUIPMENT RATES'!$F$38:$F$360</definedName>
    <definedName name="FEMAER">'FEMA EQUIPMENT RATES'!$E$38:$E$360</definedName>
    <definedName name="FEMAES">'FEMA EQUIPMENT RATES'!$E$38:$E$360</definedName>
    <definedName name="Florida" localSheetId="31">#REF!</definedName>
    <definedName name="Florida" localSheetId="34">#REF!</definedName>
    <definedName name="Florida" localSheetId="37">#REF!</definedName>
    <definedName name="Florida" localSheetId="7">#REF!</definedName>
    <definedName name="Florida" localSheetId="10">#REF!</definedName>
    <definedName name="Florida" localSheetId="13">#REF!</definedName>
    <definedName name="Florida" localSheetId="16">#REF!</definedName>
    <definedName name="Florida" localSheetId="19">#REF!</definedName>
    <definedName name="Florida" localSheetId="22">#REF!</definedName>
    <definedName name="Florida" localSheetId="25">#REF!</definedName>
    <definedName name="Florida" localSheetId="28">#REF!</definedName>
    <definedName name="Florida" localSheetId="30">#REF!</definedName>
    <definedName name="Florida" localSheetId="33">#REF!</definedName>
    <definedName name="Florida" localSheetId="36">#REF!</definedName>
    <definedName name="Florida" localSheetId="6">#REF!</definedName>
    <definedName name="Florida" localSheetId="9">#REF!</definedName>
    <definedName name="Florida" localSheetId="12">#REF!</definedName>
    <definedName name="Florida" localSheetId="15">#REF!</definedName>
    <definedName name="Florida" localSheetId="18">#REF!</definedName>
    <definedName name="Florida" localSheetId="21">#REF!</definedName>
    <definedName name="Florida" localSheetId="24">#REF!</definedName>
    <definedName name="Florida" localSheetId="27">#REF!</definedName>
    <definedName name="Florida" localSheetId="32">#REF!</definedName>
    <definedName name="Florida" localSheetId="35">#REF!</definedName>
    <definedName name="Florida" localSheetId="38">#REF!</definedName>
    <definedName name="Florida" localSheetId="8">#REF!</definedName>
    <definedName name="Florida" localSheetId="11">#REF!</definedName>
    <definedName name="Florida" localSheetId="14">#REF!</definedName>
    <definedName name="Florida" localSheetId="17">#REF!</definedName>
    <definedName name="Florida" localSheetId="20">#REF!</definedName>
    <definedName name="Florida" localSheetId="23">#REF!</definedName>
    <definedName name="Florida" localSheetId="26">#REF!</definedName>
    <definedName name="Florida" localSheetId="29">#REF!</definedName>
    <definedName name="Florida">#REF!</definedName>
    <definedName name="Georgia" localSheetId="31">#REF!</definedName>
    <definedName name="Georgia" localSheetId="34">#REF!</definedName>
    <definedName name="Georgia" localSheetId="37">#REF!</definedName>
    <definedName name="Georgia" localSheetId="7">#REF!</definedName>
    <definedName name="Georgia" localSheetId="10">#REF!</definedName>
    <definedName name="Georgia" localSheetId="13">#REF!</definedName>
    <definedName name="Georgia" localSheetId="16">#REF!</definedName>
    <definedName name="Georgia" localSheetId="19">#REF!</definedName>
    <definedName name="Georgia" localSheetId="22">#REF!</definedName>
    <definedName name="Georgia" localSheetId="25">#REF!</definedName>
    <definedName name="Georgia" localSheetId="28">#REF!</definedName>
    <definedName name="Georgia" localSheetId="30">#REF!</definedName>
    <definedName name="Georgia" localSheetId="33">#REF!</definedName>
    <definedName name="Georgia" localSheetId="36">#REF!</definedName>
    <definedName name="Georgia" localSheetId="6">#REF!</definedName>
    <definedName name="Georgia" localSheetId="9">#REF!</definedName>
    <definedName name="Georgia" localSheetId="12">#REF!</definedName>
    <definedName name="Georgia" localSheetId="15">#REF!</definedName>
    <definedName name="Georgia" localSheetId="18">#REF!</definedName>
    <definedName name="Georgia" localSheetId="21">#REF!</definedName>
    <definedName name="Georgia" localSheetId="24">#REF!</definedName>
    <definedName name="Georgia" localSheetId="27">#REF!</definedName>
    <definedName name="Georgia" localSheetId="32">#REF!</definedName>
    <definedName name="Georgia" localSheetId="35">#REF!</definedName>
    <definedName name="Georgia" localSheetId="38">#REF!</definedName>
    <definedName name="Georgia" localSheetId="8">#REF!</definedName>
    <definedName name="Georgia" localSheetId="11">#REF!</definedName>
    <definedName name="Georgia" localSheetId="14">#REF!</definedName>
    <definedName name="Georgia" localSheetId="17">#REF!</definedName>
    <definedName name="Georgia" localSheetId="20">#REF!</definedName>
    <definedName name="Georgia" localSheetId="23">#REF!</definedName>
    <definedName name="Georgia" localSheetId="26">#REF!</definedName>
    <definedName name="Georgia" localSheetId="29">#REF!</definedName>
    <definedName name="Georgia">#REF!</definedName>
    <definedName name="Hawaii" localSheetId="31">#REF!</definedName>
    <definedName name="Hawaii" localSheetId="34">#REF!</definedName>
    <definedName name="Hawaii" localSheetId="37">#REF!</definedName>
    <definedName name="Hawaii" localSheetId="7">#REF!</definedName>
    <definedName name="Hawaii" localSheetId="10">#REF!</definedName>
    <definedName name="Hawaii" localSheetId="13">#REF!</definedName>
    <definedName name="Hawaii" localSheetId="16">#REF!</definedName>
    <definedName name="Hawaii" localSheetId="19">#REF!</definedName>
    <definedName name="Hawaii" localSheetId="22">#REF!</definedName>
    <definedName name="Hawaii" localSheetId="25">#REF!</definedName>
    <definedName name="Hawaii" localSheetId="28">#REF!</definedName>
    <definedName name="Hawaii" localSheetId="30">#REF!</definedName>
    <definedName name="Hawaii" localSheetId="33">#REF!</definedName>
    <definedName name="Hawaii" localSheetId="36">#REF!</definedName>
    <definedName name="Hawaii" localSheetId="6">#REF!</definedName>
    <definedName name="Hawaii" localSheetId="9">#REF!</definedName>
    <definedName name="Hawaii" localSheetId="12">#REF!</definedName>
    <definedName name="Hawaii" localSheetId="15">#REF!</definedName>
    <definedName name="Hawaii" localSheetId="18">#REF!</definedName>
    <definedName name="Hawaii" localSheetId="21">#REF!</definedName>
    <definedName name="Hawaii" localSheetId="24">#REF!</definedName>
    <definedName name="Hawaii" localSheetId="27">#REF!</definedName>
    <definedName name="Hawaii" localSheetId="32">#REF!</definedName>
    <definedName name="Hawaii" localSheetId="35">#REF!</definedName>
    <definedName name="Hawaii" localSheetId="38">#REF!</definedName>
    <definedName name="Hawaii" localSheetId="8">#REF!</definedName>
    <definedName name="Hawaii" localSheetId="11">#REF!</definedName>
    <definedName name="Hawaii" localSheetId="14">#REF!</definedName>
    <definedName name="Hawaii" localSheetId="17">#REF!</definedName>
    <definedName name="Hawaii" localSheetId="20">#REF!</definedName>
    <definedName name="Hawaii" localSheetId="23">#REF!</definedName>
    <definedName name="Hawaii" localSheetId="26">#REF!</definedName>
    <definedName name="Hawaii" localSheetId="29">#REF!</definedName>
    <definedName name="Hawaii">#REF!</definedName>
    <definedName name="Idaho" localSheetId="31">#REF!</definedName>
    <definedName name="Idaho" localSheetId="34">#REF!</definedName>
    <definedName name="Idaho" localSheetId="37">#REF!</definedName>
    <definedName name="Idaho" localSheetId="7">#REF!</definedName>
    <definedName name="Idaho" localSheetId="10">#REF!</definedName>
    <definedName name="Idaho" localSheetId="13">#REF!</definedName>
    <definedName name="Idaho" localSheetId="16">#REF!</definedName>
    <definedName name="Idaho" localSheetId="19">#REF!</definedName>
    <definedName name="Idaho" localSheetId="22">#REF!</definedName>
    <definedName name="Idaho" localSheetId="25">#REF!</definedName>
    <definedName name="Idaho" localSheetId="28">#REF!</definedName>
    <definedName name="Idaho" localSheetId="30">#REF!</definedName>
    <definedName name="Idaho" localSheetId="33">#REF!</definedName>
    <definedName name="Idaho" localSheetId="36">#REF!</definedName>
    <definedName name="Idaho" localSheetId="6">#REF!</definedName>
    <definedName name="Idaho" localSheetId="9">#REF!</definedName>
    <definedName name="Idaho" localSheetId="12">#REF!</definedName>
    <definedName name="Idaho" localSheetId="15">#REF!</definedName>
    <definedName name="Idaho" localSheetId="18">#REF!</definedName>
    <definedName name="Idaho" localSheetId="21">#REF!</definedName>
    <definedName name="Idaho" localSheetId="24">#REF!</definedName>
    <definedName name="Idaho" localSheetId="27">#REF!</definedName>
    <definedName name="Idaho" localSheetId="32">#REF!</definedName>
    <definedName name="Idaho" localSheetId="35">#REF!</definedName>
    <definedName name="Idaho" localSheetId="38">#REF!</definedName>
    <definedName name="Idaho" localSheetId="8">#REF!</definedName>
    <definedName name="Idaho" localSheetId="11">#REF!</definedName>
    <definedName name="Idaho" localSheetId="14">#REF!</definedName>
    <definedName name="Idaho" localSheetId="17">#REF!</definedName>
    <definedName name="Idaho" localSheetId="20">#REF!</definedName>
    <definedName name="Idaho" localSheetId="23">#REF!</definedName>
    <definedName name="Idaho" localSheetId="26">#REF!</definedName>
    <definedName name="Idaho" localSheetId="29">#REF!</definedName>
    <definedName name="Idaho">#REF!</definedName>
    <definedName name="Illinois" localSheetId="31">#REF!</definedName>
    <definedName name="Illinois" localSheetId="34">#REF!</definedName>
    <definedName name="Illinois" localSheetId="37">#REF!</definedName>
    <definedName name="Illinois" localSheetId="7">#REF!</definedName>
    <definedName name="Illinois" localSheetId="10">#REF!</definedName>
    <definedName name="Illinois" localSheetId="13">#REF!</definedName>
    <definedName name="Illinois" localSheetId="16">#REF!</definedName>
    <definedName name="Illinois" localSheetId="19">#REF!</definedName>
    <definedName name="Illinois" localSheetId="22">#REF!</definedName>
    <definedName name="Illinois" localSheetId="25">#REF!</definedName>
    <definedName name="Illinois" localSheetId="28">#REF!</definedName>
    <definedName name="Illinois" localSheetId="30">#REF!</definedName>
    <definedName name="Illinois" localSheetId="33">#REF!</definedName>
    <definedName name="Illinois" localSheetId="36">#REF!</definedName>
    <definedName name="Illinois" localSheetId="6">#REF!</definedName>
    <definedName name="Illinois" localSheetId="9">#REF!</definedName>
    <definedName name="Illinois" localSheetId="12">#REF!</definedName>
    <definedName name="Illinois" localSheetId="15">#REF!</definedName>
    <definedName name="Illinois" localSheetId="18">#REF!</definedName>
    <definedName name="Illinois" localSheetId="21">#REF!</definedName>
    <definedName name="Illinois" localSheetId="24">#REF!</definedName>
    <definedName name="Illinois" localSheetId="27">#REF!</definedName>
    <definedName name="Illinois" localSheetId="32">#REF!</definedName>
    <definedName name="Illinois" localSheetId="35">#REF!</definedName>
    <definedName name="Illinois" localSheetId="38">#REF!</definedName>
    <definedName name="Illinois" localSheetId="8">#REF!</definedName>
    <definedName name="Illinois" localSheetId="11">#REF!</definedName>
    <definedName name="Illinois" localSheetId="14">#REF!</definedName>
    <definedName name="Illinois" localSheetId="17">#REF!</definedName>
    <definedName name="Illinois" localSheetId="20">#REF!</definedName>
    <definedName name="Illinois" localSheetId="23">#REF!</definedName>
    <definedName name="Illinois" localSheetId="26">#REF!</definedName>
    <definedName name="Illinois" localSheetId="29">#REF!</definedName>
    <definedName name="Illinois">#REF!</definedName>
    <definedName name="Indiana" localSheetId="31">#REF!</definedName>
    <definedName name="Indiana" localSheetId="34">#REF!</definedName>
    <definedName name="Indiana" localSheetId="37">#REF!</definedName>
    <definedName name="Indiana" localSheetId="7">#REF!</definedName>
    <definedName name="Indiana" localSheetId="10">#REF!</definedName>
    <definedName name="Indiana" localSheetId="13">#REF!</definedName>
    <definedName name="Indiana" localSheetId="16">#REF!</definedName>
    <definedName name="Indiana" localSheetId="19">#REF!</definedName>
    <definedName name="Indiana" localSheetId="22">#REF!</definedName>
    <definedName name="Indiana" localSheetId="25">#REF!</definedName>
    <definedName name="Indiana" localSheetId="28">#REF!</definedName>
    <definedName name="Indiana" localSheetId="30">#REF!</definedName>
    <definedName name="Indiana" localSheetId="33">#REF!</definedName>
    <definedName name="Indiana" localSheetId="36">#REF!</definedName>
    <definedName name="Indiana" localSheetId="6">#REF!</definedName>
    <definedName name="Indiana" localSheetId="9">#REF!</definedName>
    <definedName name="Indiana" localSheetId="12">#REF!</definedName>
    <definedName name="Indiana" localSheetId="15">#REF!</definedName>
    <definedName name="Indiana" localSheetId="18">#REF!</definedName>
    <definedName name="Indiana" localSheetId="21">#REF!</definedName>
    <definedName name="Indiana" localSheetId="24">#REF!</definedName>
    <definedName name="Indiana" localSheetId="27">#REF!</definedName>
    <definedName name="Indiana" localSheetId="32">#REF!</definedName>
    <definedName name="Indiana" localSheetId="35">#REF!</definedName>
    <definedName name="Indiana" localSheetId="38">#REF!</definedName>
    <definedName name="Indiana" localSheetId="8">#REF!</definedName>
    <definedName name="Indiana" localSheetId="11">#REF!</definedName>
    <definedName name="Indiana" localSheetId="14">#REF!</definedName>
    <definedName name="Indiana" localSheetId="17">#REF!</definedName>
    <definedName name="Indiana" localSheetId="20">#REF!</definedName>
    <definedName name="Indiana" localSheetId="23">#REF!</definedName>
    <definedName name="Indiana" localSheetId="26">#REF!</definedName>
    <definedName name="Indiana" localSheetId="29">#REF!</definedName>
    <definedName name="Indiana">#REF!</definedName>
    <definedName name="Iowa" localSheetId="31">#REF!</definedName>
    <definedName name="Iowa" localSheetId="34">#REF!</definedName>
    <definedName name="Iowa" localSheetId="37">#REF!</definedName>
    <definedName name="Iowa" localSheetId="7">#REF!</definedName>
    <definedName name="Iowa" localSheetId="10">#REF!</definedName>
    <definedName name="Iowa" localSheetId="13">#REF!</definedName>
    <definedName name="Iowa" localSheetId="16">#REF!</definedName>
    <definedName name="Iowa" localSheetId="19">#REF!</definedName>
    <definedName name="Iowa" localSheetId="22">#REF!</definedName>
    <definedName name="Iowa" localSheetId="25">#REF!</definedName>
    <definedName name="Iowa" localSheetId="28">#REF!</definedName>
    <definedName name="Iowa" localSheetId="30">#REF!</definedName>
    <definedName name="Iowa" localSheetId="33">#REF!</definedName>
    <definedName name="Iowa" localSheetId="36">#REF!</definedName>
    <definedName name="Iowa" localSheetId="6">#REF!</definedName>
    <definedName name="Iowa" localSheetId="9">#REF!</definedName>
    <definedName name="Iowa" localSheetId="12">#REF!</definedName>
    <definedName name="Iowa" localSheetId="15">#REF!</definedName>
    <definedName name="Iowa" localSheetId="18">#REF!</definedName>
    <definedName name="Iowa" localSheetId="21">#REF!</definedName>
    <definedName name="Iowa" localSheetId="24">#REF!</definedName>
    <definedName name="Iowa" localSheetId="27">#REF!</definedName>
    <definedName name="Iowa" localSheetId="32">#REF!</definedName>
    <definedName name="Iowa" localSheetId="35">#REF!</definedName>
    <definedName name="Iowa" localSheetId="38">#REF!</definedName>
    <definedName name="Iowa" localSheetId="8">#REF!</definedName>
    <definedName name="Iowa" localSheetId="11">#REF!</definedName>
    <definedName name="Iowa" localSheetId="14">#REF!</definedName>
    <definedName name="Iowa" localSheetId="17">#REF!</definedName>
    <definedName name="Iowa" localSheetId="20">#REF!</definedName>
    <definedName name="Iowa" localSheetId="23">#REF!</definedName>
    <definedName name="Iowa" localSheetId="26">#REF!</definedName>
    <definedName name="Iowa" localSheetId="29">#REF!</definedName>
    <definedName name="Iowa">#REF!</definedName>
    <definedName name="Kansas" localSheetId="31">#REF!</definedName>
    <definedName name="Kansas" localSheetId="34">#REF!</definedName>
    <definedName name="Kansas" localSheetId="37">#REF!</definedName>
    <definedName name="Kansas" localSheetId="7">#REF!</definedName>
    <definedName name="Kansas" localSheetId="10">#REF!</definedName>
    <definedName name="Kansas" localSheetId="13">#REF!</definedName>
    <definedName name="Kansas" localSheetId="16">#REF!</definedName>
    <definedName name="Kansas" localSheetId="19">#REF!</definedName>
    <definedName name="Kansas" localSheetId="22">#REF!</definedName>
    <definedName name="Kansas" localSheetId="25">#REF!</definedName>
    <definedName name="Kansas" localSheetId="28">#REF!</definedName>
    <definedName name="Kansas" localSheetId="30">#REF!</definedName>
    <definedName name="Kansas" localSheetId="33">#REF!</definedName>
    <definedName name="Kansas" localSheetId="36">#REF!</definedName>
    <definedName name="Kansas" localSheetId="6">#REF!</definedName>
    <definedName name="Kansas" localSheetId="9">#REF!</definedName>
    <definedName name="Kansas" localSheetId="12">#REF!</definedName>
    <definedName name="Kansas" localSheetId="15">#REF!</definedName>
    <definedName name="Kansas" localSheetId="18">#REF!</definedName>
    <definedName name="Kansas" localSheetId="21">#REF!</definedName>
    <definedName name="Kansas" localSheetId="24">#REF!</definedName>
    <definedName name="Kansas" localSheetId="27">#REF!</definedName>
    <definedName name="Kansas" localSheetId="32">#REF!</definedName>
    <definedName name="Kansas" localSheetId="35">#REF!</definedName>
    <definedName name="Kansas" localSheetId="38">#REF!</definedName>
    <definedName name="Kansas" localSheetId="8">#REF!</definedName>
    <definedName name="Kansas" localSheetId="11">#REF!</definedName>
    <definedName name="Kansas" localSheetId="14">#REF!</definedName>
    <definedName name="Kansas" localSheetId="17">#REF!</definedName>
    <definedName name="Kansas" localSheetId="20">#REF!</definedName>
    <definedName name="Kansas" localSheetId="23">#REF!</definedName>
    <definedName name="Kansas" localSheetId="26">#REF!</definedName>
    <definedName name="Kansas" localSheetId="29">#REF!</definedName>
    <definedName name="Kansas">#REF!</definedName>
    <definedName name="Kentucky" localSheetId="31">#REF!</definedName>
    <definedName name="Kentucky" localSheetId="34">#REF!</definedName>
    <definedName name="Kentucky" localSheetId="37">#REF!</definedName>
    <definedName name="Kentucky" localSheetId="7">#REF!</definedName>
    <definedName name="Kentucky" localSheetId="10">#REF!</definedName>
    <definedName name="Kentucky" localSheetId="13">#REF!</definedName>
    <definedName name="Kentucky" localSheetId="16">#REF!</definedName>
    <definedName name="Kentucky" localSheetId="19">#REF!</definedName>
    <definedName name="Kentucky" localSheetId="22">#REF!</definedName>
    <definedName name="Kentucky" localSheetId="25">#REF!</definedName>
    <definedName name="Kentucky" localSheetId="28">#REF!</definedName>
    <definedName name="Kentucky" localSheetId="30">#REF!</definedName>
    <definedName name="Kentucky" localSheetId="33">#REF!</definedName>
    <definedName name="Kentucky" localSheetId="36">#REF!</definedName>
    <definedName name="Kentucky" localSheetId="6">#REF!</definedName>
    <definedName name="Kentucky" localSheetId="9">#REF!</definedName>
    <definedName name="Kentucky" localSheetId="12">#REF!</definedName>
    <definedName name="Kentucky" localSheetId="15">#REF!</definedName>
    <definedName name="Kentucky" localSheetId="18">#REF!</definedName>
    <definedName name="Kentucky" localSheetId="21">#REF!</definedName>
    <definedName name="Kentucky" localSheetId="24">#REF!</definedName>
    <definedName name="Kentucky" localSheetId="27">#REF!</definedName>
    <definedName name="Kentucky" localSheetId="32">#REF!</definedName>
    <definedName name="Kentucky" localSheetId="35">#REF!</definedName>
    <definedName name="Kentucky" localSheetId="38">#REF!</definedName>
    <definedName name="Kentucky" localSheetId="8">#REF!</definedName>
    <definedName name="Kentucky" localSheetId="11">#REF!</definedName>
    <definedName name="Kentucky" localSheetId="14">#REF!</definedName>
    <definedName name="Kentucky" localSheetId="17">#REF!</definedName>
    <definedName name="Kentucky" localSheetId="20">#REF!</definedName>
    <definedName name="Kentucky" localSheetId="23">#REF!</definedName>
    <definedName name="Kentucky" localSheetId="26">#REF!</definedName>
    <definedName name="Kentucky" localSheetId="29">#REF!</definedName>
    <definedName name="Kentucky">#REF!</definedName>
    <definedName name="Louisiana" localSheetId="31">#REF!</definedName>
    <definedName name="Louisiana" localSheetId="34">#REF!</definedName>
    <definedName name="Louisiana" localSheetId="37">#REF!</definedName>
    <definedName name="Louisiana" localSheetId="7">#REF!</definedName>
    <definedName name="Louisiana" localSheetId="10">#REF!</definedName>
    <definedName name="Louisiana" localSheetId="13">#REF!</definedName>
    <definedName name="Louisiana" localSheetId="16">#REF!</definedName>
    <definedName name="Louisiana" localSheetId="19">#REF!</definedName>
    <definedName name="Louisiana" localSheetId="22">#REF!</definedName>
    <definedName name="Louisiana" localSheetId="25">#REF!</definedName>
    <definedName name="Louisiana" localSheetId="28">#REF!</definedName>
    <definedName name="Louisiana" localSheetId="30">#REF!</definedName>
    <definedName name="Louisiana" localSheetId="33">#REF!</definedName>
    <definedName name="Louisiana" localSheetId="36">#REF!</definedName>
    <definedName name="Louisiana" localSheetId="6">#REF!</definedName>
    <definedName name="Louisiana" localSheetId="9">#REF!</definedName>
    <definedName name="Louisiana" localSheetId="12">#REF!</definedName>
    <definedName name="Louisiana" localSheetId="15">#REF!</definedName>
    <definedName name="Louisiana" localSheetId="18">#REF!</definedName>
    <definedName name="Louisiana" localSheetId="21">#REF!</definedName>
    <definedName name="Louisiana" localSheetId="24">#REF!</definedName>
    <definedName name="Louisiana" localSheetId="27">#REF!</definedName>
    <definedName name="Louisiana" localSheetId="32">#REF!</definedName>
    <definedName name="Louisiana" localSheetId="35">#REF!</definedName>
    <definedName name="Louisiana" localSheetId="38">#REF!</definedName>
    <definedName name="Louisiana" localSheetId="8">#REF!</definedName>
    <definedName name="Louisiana" localSheetId="11">#REF!</definedName>
    <definedName name="Louisiana" localSheetId="14">#REF!</definedName>
    <definedName name="Louisiana" localSheetId="17">#REF!</definedName>
    <definedName name="Louisiana" localSheetId="20">#REF!</definedName>
    <definedName name="Louisiana" localSheetId="23">#REF!</definedName>
    <definedName name="Louisiana" localSheetId="26">#REF!</definedName>
    <definedName name="Louisiana" localSheetId="29">#REF!</definedName>
    <definedName name="Louisiana">#REF!</definedName>
    <definedName name="Maine" localSheetId="31">#REF!</definedName>
    <definedName name="Maine" localSheetId="34">#REF!</definedName>
    <definedName name="Maine" localSheetId="37">#REF!</definedName>
    <definedName name="Maine" localSheetId="7">#REF!</definedName>
    <definedName name="Maine" localSheetId="10">#REF!</definedName>
    <definedName name="Maine" localSheetId="13">#REF!</definedName>
    <definedName name="Maine" localSheetId="16">#REF!</definedName>
    <definedName name="Maine" localSheetId="19">#REF!</definedName>
    <definedName name="Maine" localSheetId="22">#REF!</definedName>
    <definedName name="Maine" localSheetId="25">#REF!</definedName>
    <definedName name="Maine" localSheetId="28">#REF!</definedName>
    <definedName name="Maine" localSheetId="30">#REF!</definedName>
    <definedName name="Maine" localSheetId="33">#REF!</definedName>
    <definedName name="Maine" localSheetId="36">#REF!</definedName>
    <definedName name="Maine" localSheetId="6">#REF!</definedName>
    <definedName name="Maine" localSheetId="9">#REF!</definedName>
    <definedName name="Maine" localSheetId="12">#REF!</definedName>
    <definedName name="Maine" localSheetId="15">#REF!</definedName>
    <definedName name="Maine" localSheetId="18">#REF!</definedName>
    <definedName name="Maine" localSheetId="21">#REF!</definedName>
    <definedName name="Maine" localSheetId="24">#REF!</definedName>
    <definedName name="Maine" localSheetId="27">#REF!</definedName>
    <definedName name="Maine" localSheetId="32">#REF!</definedName>
    <definedName name="Maine" localSheetId="35">#REF!</definedName>
    <definedName name="Maine" localSheetId="38">#REF!</definedName>
    <definedName name="Maine" localSheetId="8">#REF!</definedName>
    <definedName name="Maine" localSheetId="11">#REF!</definedName>
    <definedName name="Maine" localSheetId="14">#REF!</definedName>
    <definedName name="Maine" localSheetId="17">#REF!</definedName>
    <definedName name="Maine" localSheetId="20">#REF!</definedName>
    <definedName name="Maine" localSheetId="23">#REF!</definedName>
    <definedName name="Maine" localSheetId="26">#REF!</definedName>
    <definedName name="Maine" localSheetId="29">#REF!</definedName>
    <definedName name="Maine">#REF!</definedName>
    <definedName name="Maryland" localSheetId="31">#REF!</definedName>
    <definedName name="Maryland" localSheetId="34">#REF!</definedName>
    <definedName name="Maryland" localSheetId="37">#REF!</definedName>
    <definedName name="Maryland" localSheetId="7">#REF!</definedName>
    <definedName name="Maryland" localSheetId="10">#REF!</definedName>
    <definedName name="Maryland" localSheetId="13">#REF!</definedName>
    <definedName name="Maryland" localSheetId="16">#REF!</definedName>
    <definedName name="Maryland" localSheetId="19">#REF!</definedName>
    <definedName name="Maryland" localSheetId="22">#REF!</definedName>
    <definedName name="Maryland" localSheetId="25">#REF!</definedName>
    <definedName name="Maryland" localSheetId="28">#REF!</definedName>
    <definedName name="Maryland" localSheetId="30">#REF!</definedName>
    <definedName name="Maryland" localSheetId="33">#REF!</definedName>
    <definedName name="Maryland" localSheetId="36">#REF!</definedName>
    <definedName name="Maryland" localSheetId="6">#REF!</definedName>
    <definedName name="Maryland" localSheetId="9">#REF!</definedName>
    <definedName name="Maryland" localSheetId="12">#REF!</definedName>
    <definedName name="Maryland" localSheetId="15">#REF!</definedName>
    <definedName name="Maryland" localSheetId="18">#REF!</definedName>
    <definedName name="Maryland" localSheetId="21">#REF!</definedName>
    <definedName name="Maryland" localSheetId="24">#REF!</definedName>
    <definedName name="Maryland" localSheetId="27">#REF!</definedName>
    <definedName name="Maryland" localSheetId="32">#REF!</definedName>
    <definedName name="Maryland" localSheetId="35">#REF!</definedName>
    <definedName name="Maryland" localSheetId="38">#REF!</definedName>
    <definedName name="Maryland" localSheetId="8">#REF!</definedName>
    <definedName name="Maryland" localSheetId="11">#REF!</definedName>
    <definedName name="Maryland" localSheetId="14">#REF!</definedName>
    <definedName name="Maryland" localSheetId="17">#REF!</definedName>
    <definedName name="Maryland" localSheetId="20">#REF!</definedName>
    <definedName name="Maryland" localSheetId="23">#REF!</definedName>
    <definedName name="Maryland" localSheetId="26">#REF!</definedName>
    <definedName name="Maryland" localSheetId="29">#REF!</definedName>
    <definedName name="Maryland">#REF!</definedName>
    <definedName name="Massachusetts" localSheetId="31">#REF!</definedName>
    <definedName name="Massachusetts" localSheetId="34">#REF!</definedName>
    <definedName name="Massachusetts" localSheetId="37">#REF!</definedName>
    <definedName name="Massachusetts" localSheetId="7">#REF!</definedName>
    <definedName name="Massachusetts" localSheetId="10">#REF!</definedName>
    <definedName name="Massachusetts" localSheetId="13">#REF!</definedName>
    <definedName name="Massachusetts" localSheetId="16">#REF!</definedName>
    <definedName name="Massachusetts" localSheetId="19">#REF!</definedName>
    <definedName name="Massachusetts" localSheetId="22">#REF!</definedName>
    <definedName name="Massachusetts" localSheetId="25">#REF!</definedName>
    <definedName name="Massachusetts" localSheetId="28">#REF!</definedName>
    <definedName name="Massachusetts" localSheetId="30">#REF!</definedName>
    <definedName name="Massachusetts" localSheetId="33">#REF!</definedName>
    <definedName name="Massachusetts" localSheetId="36">#REF!</definedName>
    <definedName name="Massachusetts" localSheetId="6">#REF!</definedName>
    <definedName name="Massachusetts" localSheetId="9">#REF!</definedName>
    <definedName name="Massachusetts" localSheetId="12">#REF!</definedName>
    <definedName name="Massachusetts" localSheetId="15">#REF!</definedName>
    <definedName name="Massachusetts" localSheetId="18">#REF!</definedName>
    <definedName name="Massachusetts" localSheetId="21">#REF!</definedName>
    <definedName name="Massachusetts" localSheetId="24">#REF!</definedName>
    <definedName name="Massachusetts" localSheetId="27">#REF!</definedName>
    <definedName name="Massachusetts" localSheetId="32">#REF!</definedName>
    <definedName name="Massachusetts" localSheetId="35">#REF!</definedName>
    <definedName name="Massachusetts" localSheetId="38">#REF!</definedName>
    <definedName name="Massachusetts" localSheetId="8">#REF!</definedName>
    <definedName name="Massachusetts" localSheetId="11">#REF!</definedName>
    <definedName name="Massachusetts" localSheetId="14">#REF!</definedName>
    <definedName name="Massachusetts" localSheetId="17">#REF!</definedName>
    <definedName name="Massachusetts" localSheetId="20">#REF!</definedName>
    <definedName name="Massachusetts" localSheetId="23">#REF!</definedName>
    <definedName name="Massachusetts" localSheetId="26">#REF!</definedName>
    <definedName name="Massachusetts" localSheetId="29">#REF!</definedName>
    <definedName name="Massachusetts">#REF!</definedName>
    <definedName name="Michigan" localSheetId="31">#REF!</definedName>
    <definedName name="Michigan" localSheetId="34">#REF!</definedName>
    <definedName name="Michigan" localSheetId="37">#REF!</definedName>
    <definedName name="Michigan" localSheetId="7">#REF!</definedName>
    <definedName name="Michigan" localSheetId="10">#REF!</definedName>
    <definedName name="Michigan" localSheetId="13">#REF!</definedName>
    <definedName name="Michigan" localSheetId="16">#REF!</definedName>
    <definedName name="Michigan" localSheetId="19">#REF!</definedName>
    <definedName name="Michigan" localSheetId="22">#REF!</definedName>
    <definedName name="Michigan" localSheetId="25">#REF!</definedName>
    <definedName name="Michigan" localSheetId="28">#REF!</definedName>
    <definedName name="Michigan" localSheetId="30">#REF!</definedName>
    <definedName name="Michigan" localSheetId="33">#REF!</definedName>
    <definedName name="Michigan" localSheetId="36">#REF!</definedName>
    <definedName name="Michigan" localSheetId="6">#REF!</definedName>
    <definedName name="Michigan" localSheetId="9">#REF!</definedName>
    <definedName name="Michigan" localSheetId="12">#REF!</definedName>
    <definedName name="Michigan" localSheetId="15">#REF!</definedName>
    <definedName name="Michigan" localSheetId="18">#REF!</definedName>
    <definedName name="Michigan" localSheetId="21">#REF!</definedName>
    <definedName name="Michigan" localSheetId="24">#REF!</definedName>
    <definedName name="Michigan" localSheetId="27">#REF!</definedName>
    <definedName name="Michigan" localSheetId="32">#REF!</definedName>
    <definedName name="Michigan" localSheetId="35">#REF!</definedName>
    <definedName name="Michigan" localSheetId="38">#REF!</definedName>
    <definedName name="Michigan" localSheetId="8">#REF!</definedName>
    <definedName name="Michigan" localSheetId="11">#REF!</definedName>
    <definedName name="Michigan" localSheetId="14">#REF!</definedName>
    <definedName name="Michigan" localSheetId="17">#REF!</definedName>
    <definedName name="Michigan" localSheetId="20">#REF!</definedName>
    <definedName name="Michigan" localSheetId="23">#REF!</definedName>
    <definedName name="Michigan" localSheetId="26">#REF!</definedName>
    <definedName name="Michigan" localSheetId="29">#REF!</definedName>
    <definedName name="Michigan">#REF!</definedName>
    <definedName name="Minnesota" localSheetId="31">#REF!</definedName>
    <definedName name="Minnesota" localSheetId="34">#REF!</definedName>
    <definedName name="Minnesota" localSheetId="37">#REF!</definedName>
    <definedName name="Minnesota" localSheetId="7">#REF!</definedName>
    <definedName name="Minnesota" localSheetId="10">#REF!</definedName>
    <definedName name="Minnesota" localSheetId="13">#REF!</definedName>
    <definedName name="Minnesota" localSheetId="16">#REF!</definedName>
    <definedName name="Minnesota" localSheetId="19">#REF!</definedName>
    <definedName name="Minnesota" localSheetId="22">#REF!</definedName>
    <definedName name="Minnesota" localSheetId="25">#REF!</definedName>
    <definedName name="Minnesota" localSheetId="28">#REF!</definedName>
    <definedName name="Minnesota" localSheetId="30">#REF!</definedName>
    <definedName name="Minnesota" localSheetId="33">#REF!</definedName>
    <definedName name="Minnesota" localSheetId="36">#REF!</definedName>
    <definedName name="Minnesota" localSheetId="6">#REF!</definedName>
    <definedName name="Minnesota" localSheetId="9">#REF!</definedName>
    <definedName name="Minnesota" localSheetId="12">#REF!</definedName>
    <definedName name="Minnesota" localSheetId="15">#REF!</definedName>
    <definedName name="Minnesota" localSheetId="18">#REF!</definedName>
    <definedName name="Minnesota" localSheetId="21">#REF!</definedName>
    <definedName name="Minnesota" localSheetId="24">#REF!</definedName>
    <definedName name="Minnesota" localSheetId="27">#REF!</definedName>
    <definedName name="Minnesota" localSheetId="32">#REF!</definedName>
    <definedName name="Minnesota" localSheetId="35">#REF!</definedName>
    <definedName name="Minnesota" localSheetId="38">#REF!</definedName>
    <definedName name="Minnesota" localSheetId="8">#REF!</definedName>
    <definedName name="Minnesota" localSheetId="11">#REF!</definedName>
    <definedName name="Minnesota" localSheetId="14">#REF!</definedName>
    <definedName name="Minnesota" localSheetId="17">#REF!</definedName>
    <definedName name="Minnesota" localSheetId="20">#REF!</definedName>
    <definedName name="Minnesota" localSheetId="23">#REF!</definedName>
    <definedName name="Minnesota" localSheetId="26">#REF!</definedName>
    <definedName name="Minnesota" localSheetId="29">#REF!</definedName>
    <definedName name="Minnesota">#REF!</definedName>
    <definedName name="Mississippi" localSheetId="31">#REF!</definedName>
    <definedName name="Mississippi" localSheetId="34">#REF!</definedName>
    <definedName name="Mississippi" localSheetId="37">#REF!</definedName>
    <definedName name="Mississippi" localSheetId="7">#REF!</definedName>
    <definedName name="Mississippi" localSheetId="10">#REF!</definedName>
    <definedName name="Mississippi" localSheetId="13">#REF!</definedName>
    <definedName name="Mississippi" localSheetId="16">#REF!</definedName>
    <definedName name="Mississippi" localSheetId="19">#REF!</definedName>
    <definedName name="Mississippi" localSheetId="22">#REF!</definedName>
    <definedName name="Mississippi" localSheetId="25">#REF!</definedName>
    <definedName name="Mississippi" localSheetId="28">#REF!</definedName>
    <definedName name="Mississippi" localSheetId="30">#REF!</definedName>
    <definedName name="Mississippi" localSheetId="33">#REF!</definedName>
    <definedName name="Mississippi" localSheetId="36">#REF!</definedName>
    <definedName name="Mississippi" localSheetId="6">#REF!</definedName>
    <definedName name="Mississippi" localSheetId="9">#REF!</definedName>
    <definedName name="Mississippi" localSheetId="12">#REF!</definedName>
    <definedName name="Mississippi" localSheetId="15">#REF!</definedName>
    <definedName name="Mississippi" localSheetId="18">#REF!</definedName>
    <definedName name="Mississippi" localSheetId="21">#REF!</definedName>
    <definedName name="Mississippi" localSheetId="24">#REF!</definedName>
    <definedName name="Mississippi" localSheetId="27">#REF!</definedName>
    <definedName name="Mississippi" localSheetId="32">#REF!</definedName>
    <definedName name="Mississippi" localSheetId="35">#REF!</definedName>
    <definedName name="Mississippi" localSheetId="38">#REF!</definedName>
    <definedName name="Mississippi" localSheetId="8">#REF!</definedName>
    <definedName name="Mississippi" localSheetId="11">#REF!</definedName>
    <definedName name="Mississippi" localSheetId="14">#REF!</definedName>
    <definedName name="Mississippi" localSheetId="17">#REF!</definedName>
    <definedName name="Mississippi" localSheetId="20">#REF!</definedName>
    <definedName name="Mississippi" localSheetId="23">#REF!</definedName>
    <definedName name="Mississippi" localSheetId="26">#REF!</definedName>
    <definedName name="Mississippi" localSheetId="29">#REF!</definedName>
    <definedName name="Mississippi">#REF!</definedName>
    <definedName name="Missouri" localSheetId="31">#REF!</definedName>
    <definedName name="Missouri" localSheetId="34">#REF!</definedName>
    <definedName name="Missouri" localSheetId="37">#REF!</definedName>
    <definedName name="Missouri" localSheetId="7">#REF!</definedName>
    <definedName name="Missouri" localSheetId="10">#REF!</definedName>
    <definedName name="Missouri" localSheetId="13">#REF!</definedName>
    <definedName name="Missouri" localSheetId="16">#REF!</definedName>
    <definedName name="Missouri" localSheetId="19">#REF!</definedName>
    <definedName name="Missouri" localSheetId="22">#REF!</definedName>
    <definedName name="Missouri" localSheetId="25">#REF!</definedName>
    <definedName name="Missouri" localSheetId="28">#REF!</definedName>
    <definedName name="Missouri" localSheetId="30">#REF!</definedName>
    <definedName name="Missouri" localSheetId="33">#REF!</definedName>
    <definedName name="Missouri" localSheetId="36">#REF!</definedName>
    <definedName name="Missouri" localSheetId="6">#REF!</definedName>
    <definedName name="Missouri" localSheetId="9">#REF!</definedName>
    <definedName name="Missouri" localSheetId="12">#REF!</definedName>
    <definedName name="Missouri" localSheetId="15">#REF!</definedName>
    <definedName name="Missouri" localSheetId="18">#REF!</definedName>
    <definedName name="Missouri" localSheetId="21">#REF!</definedName>
    <definedName name="Missouri" localSheetId="24">#REF!</definedName>
    <definedName name="Missouri" localSheetId="27">#REF!</definedName>
    <definedName name="Missouri" localSheetId="32">#REF!</definedName>
    <definedName name="Missouri" localSheetId="35">#REF!</definedName>
    <definedName name="Missouri" localSheetId="38">#REF!</definedName>
    <definedName name="Missouri" localSheetId="8">#REF!</definedName>
    <definedName name="Missouri" localSheetId="11">#REF!</definedName>
    <definedName name="Missouri" localSheetId="14">#REF!</definedName>
    <definedName name="Missouri" localSheetId="17">#REF!</definedName>
    <definedName name="Missouri" localSheetId="20">#REF!</definedName>
    <definedName name="Missouri" localSheetId="23">#REF!</definedName>
    <definedName name="Missouri" localSheetId="26">#REF!</definedName>
    <definedName name="Missouri" localSheetId="29">#REF!</definedName>
    <definedName name="Missouri">#REF!</definedName>
    <definedName name="Montana" localSheetId="31">#REF!</definedName>
    <definedName name="Montana" localSheetId="34">#REF!</definedName>
    <definedName name="Montana" localSheetId="37">#REF!</definedName>
    <definedName name="Montana" localSheetId="7">#REF!</definedName>
    <definedName name="Montana" localSheetId="10">#REF!</definedName>
    <definedName name="Montana" localSheetId="13">#REF!</definedName>
    <definedName name="Montana" localSheetId="16">#REF!</definedName>
    <definedName name="Montana" localSheetId="19">#REF!</definedName>
    <definedName name="Montana" localSheetId="22">#REF!</definedName>
    <definedName name="Montana" localSheetId="25">#REF!</definedName>
    <definedName name="Montana" localSheetId="28">#REF!</definedName>
    <definedName name="Montana" localSheetId="30">#REF!</definedName>
    <definedName name="Montana" localSheetId="33">#REF!</definedName>
    <definedName name="Montana" localSheetId="36">#REF!</definedName>
    <definedName name="Montana" localSheetId="6">#REF!</definedName>
    <definedName name="Montana" localSheetId="9">#REF!</definedName>
    <definedName name="Montana" localSheetId="12">#REF!</definedName>
    <definedName name="Montana" localSheetId="15">#REF!</definedName>
    <definedName name="Montana" localSheetId="18">#REF!</definedName>
    <definedName name="Montana" localSheetId="21">#REF!</definedName>
    <definedName name="Montana" localSheetId="24">#REF!</definedName>
    <definedName name="Montana" localSheetId="27">#REF!</definedName>
    <definedName name="Montana" localSheetId="32">#REF!</definedName>
    <definedName name="Montana" localSheetId="35">#REF!</definedName>
    <definedName name="Montana" localSheetId="38">#REF!</definedName>
    <definedName name="Montana" localSheetId="8">#REF!</definedName>
    <definedName name="Montana" localSheetId="11">#REF!</definedName>
    <definedName name="Montana" localSheetId="14">#REF!</definedName>
    <definedName name="Montana" localSheetId="17">#REF!</definedName>
    <definedName name="Montana" localSheetId="20">#REF!</definedName>
    <definedName name="Montana" localSheetId="23">#REF!</definedName>
    <definedName name="Montana" localSheetId="26">#REF!</definedName>
    <definedName name="Montana" localSheetId="29">#REF!</definedName>
    <definedName name="Montana">#REF!</definedName>
    <definedName name="Nebraska" localSheetId="31">#REF!</definedName>
    <definedName name="Nebraska" localSheetId="34">#REF!</definedName>
    <definedName name="Nebraska" localSheetId="37">#REF!</definedName>
    <definedName name="Nebraska" localSheetId="7">#REF!</definedName>
    <definedName name="Nebraska" localSheetId="10">#REF!</definedName>
    <definedName name="Nebraska" localSheetId="13">#REF!</definedName>
    <definedName name="Nebraska" localSheetId="16">#REF!</definedName>
    <definedName name="Nebraska" localSheetId="19">#REF!</definedName>
    <definedName name="Nebraska" localSheetId="22">#REF!</definedName>
    <definedName name="Nebraska" localSheetId="25">#REF!</definedName>
    <definedName name="Nebraska" localSheetId="28">#REF!</definedName>
    <definedName name="Nebraska" localSheetId="30">#REF!</definedName>
    <definedName name="Nebraska" localSheetId="33">#REF!</definedName>
    <definedName name="Nebraska" localSheetId="36">#REF!</definedName>
    <definedName name="Nebraska" localSheetId="6">#REF!</definedName>
    <definedName name="Nebraska" localSheetId="9">#REF!</definedName>
    <definedName name="Nebraska" localSheetId="12">#REF!</definedName>
    <definedName name="Nebraska" localSheetId="15">#REF!</definedName>
    <definedName name="Nebraska" localSheetId="18">#REF!</definedName>
    <definedName name="Nebraska" localSheetId="21">#REF!</definedName>
    <definedName name="Nebraska" localSheetId="24">#REF!</definedName>
    <definedName name="Nebraska" localSheetId="27">#REF!</definedName>
    <definedName name="Nebraska" localSheetId="32">#REF!</definedName>
    <definedName name="Nebraska" localSheetId="35">#REF!</definedName>
    <definedName name="Nebraska" localSheetId="38">#REF!</definedName>
    <definedName name="Nebraska" localSheetId="8">#REF!</definedName>
    <definedName name="Nebraska" localSheetId="11">#REF!</definedName>
    <definedName name="Nebraska" localSheetId="14">#REF!</definedName>
    <definedName name="Nebraska" localSheetId="17">#REF!</definedName>
    <definedName name="Nebraska" localSheetId="20">#REF!</definedName>
    <definedName name="Nebraska" localSheetId="23">#REF!</definedName>
    <definedName name="Nebraska" localSheetId="26">#REF!</definedName>
    <definedName name="Nebraska" localSheetId="29">#REF!</definedName>
    <definedName name="Nebraska">#REF!</definedName>
    <definedName name="Nevada" localSheetId="31">#REF!</definedName>
    <definedName name="Nevada" localSheetId="34">#REF!</definedName>
    <definedName name="Nevada" localSheetId="37">#REF!</definedName>
    <definedName name="Nevada" localSheetId="7">#REF!</definedName>
    <definedName name="Nevada" localSheetId="10">#REF!</definedName>
    <definedName name="Nevada" localSheetId="13">#REF!</definedName>
    <definedName name="Nevada" localSheetId="16">#REF!</definedName>
    <definedName name="Nevada" localSheetId="19">#REF!</definedName>
    <definedName name="Nevada" localSheetId="22">#REF!</definedName>
    <definedName name="Nevada" localSheetId="25">#REF!</definedName>
    <definedName name="Nevada" localSheetId="28">#REF!</definedName>
    <definedName name="Nevada" localSheetId="30">#REF!</definedName>
    <definedName name="Nevada" localSheetId="33">#REF!</definedName>
    <definedName name="Nevada" localSheetId="36">#REF!</definedName>
    <definedName name="Nevada" localSheetId="6">#REF!</definedName>
    <definedName name="Nevada" localSheetId="9">#REF!</definedName>
    <definedName name="Nevada" localSheetId="12">#REF!</definedName>
    <definedName name="Nevada" localSheetId="15">#REF!</definedName>
    <definedName name="Nevada" localSheetId="18">#REF!</definedName>
    <definedName name="Nevada" localSheetId="21">#REF!</definedName>
    <definedName name="Nevada" localSheetId="24">#REF!</definedName>
    <definedName name="Nevada" localSheetId="27">#REF!</definedName>
    <definedName name="Nevada" localSheetId="32">#REF!</definedName>
    <definedName name="Nevada" localSheetId="35">#REF!</definedName>
    <definedName name="Nevada" localSheetId="38">#REF!</definedName>
    <definedName name="Nevada" localSheetId="8">#REF!</definedName>
    <definedName name="Nevada" localSheetId="11">#REF!</definedName>
    <definedName name="Nevada" localSheetId="14">#REF!</definedName>
    <definedName name="Nevada" localSheetId="17">#REF!</definedName>
    <definedName name="Nevada" localSheetId="20">#REF!</definedName>
    <definedName name="Nevada" localSheetId="23">#REF!</definedName>
    <definedName name="Nevada" localSheetId="26">#REF!</definedName>
    <definedName name="Nevada" localSheetId="29">#REF!</definedName>
    <definedName name="Nevada">#REF!</definedName>
    <definedName name="NewHampshire" localSheetId="31">#REF!</definedName>
    <definedName name="NewHampshire" localSheetId="34">#REF!</definedName>
    <definedName name="NewHampshire" localSheetId="37">#REF!</definedName>
    <definedName name="NewHampshire" localSheetId="7">#REF!</definedName>
    <definedName name="NewHampshire" localSheetId="10">#REF!</definedName>
    <definedName name="NewHampshire" localSheetId="13">#REF!</definedName>
    <definedName name="NewHampshire" localSheetId="16">#REF!</definedName>
    <definedName name="NewHampshire" localSheetId="19">#REF!</definedName>
    <definedName name="NewHampshire" localSheetId="22">#REF!</definedName>
    <definedName name="NewHampshire" localSheetId="25">#REF!</definedName>
    <definedName name="NewHampshire" localSheetId="28">#REF!</definedName>
    <definedName name="NewHampshire" localSheetId="30">#REF!</definedName>
    <definedName name="NewHampshire" localSheetId="33">#REF!</definedName>
    <definedName name="NewHampshire" localSheetId="36">#REF!</definedName>
    <definedName name="NewHampshire" localSheetId="6">#REF!</definedName>
    <definedName name="NewHampshire" localSheetId="9">#REF!</definedName>
    <definedName name="NewHampshire" localSheetId="12">#REF!</definedName>
    <definedName name="NewHampshire" localSheetId="15">#REF!</definedName>
    <definedName name="NewHampshire" localSheetId="18">#REF!</definedName>
    <definedName name="NewHampshire" localSheetId="21">#REF!</definedName>
    <definedName name="NewHampshire" localSheetId="24">#REF!</definedName>
    <definedName name="NewHampshire" localSheetId="27">#REF!</definedName>
    <definedName name="NewHampshire" localSheetId="32">#REF!</definedName>
    <definedName name="NewHampshire" localSheetId="35">#REF!</definedName>
    <definedName name="NewHampshire" localSheetId="38">#REF!</definedName>
    <definedName name="NewHampshire" localSheetId="8">#REF!</definedName>
    <definedName name="NewHampshire" localSheetId="11">#REF!</definedName>
    <definedName name="NewHampshire" localSheetId="14">#REF!</definedName>
    <definedName name="NewHampshire" localSheetId="17">#REF!</definedName>
    <definedName name="NewHampshire" localSheetId="20">#REF!</definedName>
    <definedName name="NewHampshire" localSheetId="23">#REF!</definedName>
    <definedName name="NewHampshire" localSheetId="26">#REF!</definedName>
    <definedName name="NewHampshire" localSheetId="29">#REF!</definedName>
    <definedName name="NewHampshire">#REF!</definedName>
    <definedName name="NewJersey" localSheetId="31">#REF!</definedName>
    <definedName name="NewJersey" localSheetId="34">#REF!</definedName>
    <definedName name="NewJersey" localSheetId="37">#REF!</definedName>
    <definedName name="NewJersey" localSheetId="7">#REF!</definedName>
    <definedName name="NewJersey" localSheetId="10">#REF!</definedName>
    <definedName name="NewJersey" localSheetId="13">#REF!</definedName>
    <definedName name="NewJersey" localSheetId="16">#REF!</definedName>
    <definedName name="NewJersey" localSheetId="19">#REF!</definedName>
    <definedName name="NewJersey" localSheetId="22">#REF!</definedName>
    <definedName name="NewJersey" localSheetId="25">#REF!</definedName>
    <definedName name="NewJersey" localSheetId="28">#REF!</definedName>
    <definedName name="NewJersey" localSheetId="30">#REF!</definedName>
    <definedName name="NewJersey" localSheetId="33">#REF!</definedName>
    <definedName name="NewJersey" localSheetId="36">#REF!</definedName>
    <definedName name="NewJersey" localSheetId="6">#REF!</definedName>
    <definedName name="NewJersey" localSheetId="9">#REF!</definedName>
    <definedName name="NewJersey" localSheetId="12">#REF!</definedName>
    <definedName name="NewJersey" localSheetId="15">#REF!</definedName>
    <definedName name="NewJersey" localSheetId="18">#REF!</definedName>
    <definedName name="NewJersey" localSheetId="21">#REF!</definedName>
    <definedName name="NewJersey" localSheetId="24">#REF!</definedName>
    <definedName name="NewJersey" localSheetId="27">#REF!</definedName>
    <definedName name="NewJersey" localSheetId="32">#REF!</definedName>
    <definedName name="NewJersey" localSheetId="35">#REF!</definedName>
    <definedName name="NewJersey" localSheetId="38">#REF!</definedName>
    <definedName name="NewJersey" localSheetId="8">#REF!</definedName>
    <definedName name="NewJersey" localSheetId="11">#REF!</definedName>
    <definedName name="NewJersey" localSheetId="14">#REF!</definedName>
    <definedName name="NewJersey" localSheetId="17">#REF!</definedName>
    <definedName name="NewJersey" localSheetId="20">#REF!</definedName>
    <definedName name="NewJersey" localSheetId="23">#REF!</definedName>
    <definedName name="NewJersey" localSheetId="26">#REF!</definedName>
    <definedName name="NewJersey" localSheetId="29">#REF!</definedName>
    <definedName name="NewJersey">#REF!</definedName>
    <definedName name="NewMexico" localSheetId="31">#REF!</definedName>
    <definedName name="NewMexico" localSheetId="34">#REF!</definedName>
    <definedName name="NewMexico" localSheetId="37">#REF!</definedName>
    <definedName name="NewMexico" localSheetId="7">#REF!</definedName>
    <definedName name="NewMexico" localSheetId="10">#REF!</definedName>
    <definedName name="NewMexico" localSheetId="13">#REF!</definedName>
    <definedName name="NewMexico" localSheetId="16">#REF!</definedName>
    <definedName name="NewMexico" localSheetId="19">#REF!</definedName>
    <definedName name="NewMexico" localSheetId="22">#REF!</definedName>
    <definedName name="NewMexico" localSheetId="25">#REF!</definedName>
    <definedName name="NewMexico" localSheetId="28">#REF!</definedName>
    <definedName name="NewMexico" localSheetId="30">#REF!</definedName>
    <definedName name="NewMexico" localSheetId="33">#REF!</definedName>
    <definedName name="NewMexico" localSheetId="36">#REF!</definedName>
    <definedName name="NewMexico" localSheetId="6">#REF!</definedName>
    <definedName name="NewMexico" localSheetId="9">#REF!</definedName>
    <definedName name="NewMexico" localSheetId="12">#REF!</definedName>
    <definedName name="NewMexico" localSheetId="15">#REF!</definedName>
    <definedName name="NewMexico" localSheetId="18">#REF!</definedName>
    <definedName name="NewMexico" localSheetId="21">#REF!</definedName>
    <definedName name="NewMexico" localSheetId="24">#REF!</definedName>
    <definedName name="NewMexico" localSheetId="27">#REF!</definedName>
    <definedName name="NewMexico" localSheetId="32">#REF!</definedName>
    <definedName name="NewMexico" localSheetId="35">#REF!</definedName>
    <definedName name="NewMexico" localSheetId="38">#REF!</definedName>
    <definedName name="NewMexico" localSheetId="8">#REF!</definedName>
    <definedName name="NewMexico" localSheetId="11">#REF!</definedName>
    <definedName name="NewMexico" localSheetId="14">#REF!</definedName>
    <definedName name="NewMexico" localSheetId="17">#REF!</definedName>
    <definedName name="NewMexico" localSheetId="20">#REF!</definedName>
    <definedName name="NewMexico" localSheetId="23">#REF!</definedName>
    <definedName name="NewMexico" localSheetId="26">#REF!</definedName>
    <definedName name="NewMexico" localSheetId="29">#REF!</definedName>
    <definedName name="NewMexico">#REF!</definedName>
    <definedName name="NewYork" localSheetId="31">#REF!</definedName>
    <definedName name="NewYork" localSheetId="34">#REF!</definedName>
    <definedName name="NewYork" localSheetId="37">#REF!</definedName>
    <definedName name="NewYork" localSheetId="7">#REF!</definedName>
    <definedName name="NewYork" localSheetId="10">#REF!</definedName>
    <definedName name="NewYork" localSheetId="13">#REF!</definedName>
    <definedName name="NewYork" localSheetId="16">#REF!</definedName>
    <definedName name="NewYork" localSheetId="19">#REF!</definedName>
    <definedName name="NewYork" localSheetId="22">#REF!</definedName>
    <definedName name="NewYork" localSheetId="25">#REF!</definedName>
    <definedName name="NewYork" localSheetId="28">#REF!</definedName>
    <definedName name="NewYork" localSheetId="30">#REF!</definedName>
    <definedName name="NewYork" localSheetId="33">#REF!</definedName>
    <definedName name="NewYork" localSheetId="36">#REF!</definedName>
    <definedName name="NewYork" localSheetId="6">#REF!</definedName>
    <definedName name="NewYork" localSheetId="9">#REF!</definedName>
    <definedName name="NewYork" localSheetId="12">#REF!</definedName>
    <definedName name="NewYork" localSheetId="15">#REF!</definedName>
    <definedName name="NewYork" localSheetId="18">#REF!</definedName>
    <definedName name="NewYork" localSheetId="21">#REF!</definedName>
    <definedName name="NewYork" localSheetId="24">#REF!</definedName>
    <definedName name="NewYork" localSheetId="27">#REF!</definedName>
    <definedName name="NewYork" localSheetId="32">#REF!</definedName>
    <definedName name="NewYork" localSheetId="35">#REF!</definedName>
    <definedName name="NewYork" localSheetId="38">#REF!</definedName>
    <definedName name="NewYork" localSheetId="8">#REF!</definedName>
    <definedName name="NewYork" localSheetId="11">#REF!</definedName>
    <definedName name="NewYork" localSheetId="14">#REF!</definedName>
    <definedName name="NewYork" localSheetId="17">#REF!</definedName>
    <definedName name="NewYork" localSheetId="20">#REF!</definedName>
    <definedName name="NewYork" localSheetId="23">#REF!</definedName>
    <definedName name="NewYork" localSheetId="26">#REF!</definedName>
    <definedName name="NewYork" localSheetId="29">#REF!</definedName>
    <definedName name="NewYork">#REF!</definedName>
    <definedName name="NorthCarolina" localSheetId="31">#REF!</definedName>
    <definedName name="NorthCarolina" localSheetId="34">#REF!</definedName>
    <definedName name="NorthCarolina" localSheetId="37">#REF!</definedName>
    <definedName name="NorthCarolina" localSheetId="7">#REF!</definedName>
    <definedName name="NorthCarolina" localSheetId="10">#REF!</definedName>
    <definedName name="NorthCarolina" localSheetId="13">#REF!</definedName>
    <definedName name="NorthCarolina" localSheetId="16">#REF!</definedName>
    <definedName name="NorthCarolina" localSheetId="19">#REF!</definedName>
    <definedName name="NorthCarolina" localSheetId="22">#REF!</definedName>
    <definedName name="NorthCarolina" localSheetId="25">#REF!</definedName>
    <definedName name="NorthCarolina" localSheetId="28">#REF!</definedName>
    <definedName name="NorthCarolina" localSheetId="30">#REF!</definedName>
    <definedName name="NorthCarolina" localSheetId="33">#REF!</definedName>
    <definedName name="NorthCarolina" localSheetId="36">#REF!</definedName>
    <definedName name="NorthCarolina" localSheetId="6">#REF!</definedName>
    <definedName name="NorthCarolina" localSheetId="9">#REF!</definedName>
    <definedName name="NorthCarolina" localSheetId="12">#REF!</definedName>
    <definedName name="NorthCarolina" localSheetId="15">#REF!</definedName>
    <definedName name="NorthCarolina" localSheetId="18">#REF!</definedName>
    <definedName name="NorthCarolina" localSheetId="21">#REF!</definedName>
    <definedName name="NorthCarolina" localSheetId="24">#REF!</definedName>
    <definedName name="NorthCarolina" localSheetId="27">#REF!</definedName>
    <definedName name="NorthCarolina" localSheetId="32">#REF!</definedName>
    <definedName name="NorthCarolina" localSheetId="35">#REF!</definedName>
    <definedName name="NorthCarolina" localSheetId="38">#REF!</definedName>
    <definedName name="NorthCarolina" localSheetId="8">#REF!</definedName>
    <definedName name="NorthCarolina" localSheetId="11">#REF!</definedName>
    <definedName name="NorthCarolina" localSheetId="14">#REF!</definedName>
    <definedName name="NorthCarolina" localSheetId="17">#REF!</definedName>
    <definedName name="NorthCarolina" localSheetId="20">#REF!</definedName>
    <definedName name="NorthCarolina" localSheetId="23">#REF!</definedName>
    <definedName name="NorthCarolina" localSheetId="26">#REF!</definedName>
    <definedName name="NorthCarolina" localSheetId="29">#REF!</definedName>
    <definedName name="NorthCarolina">#REF!</definedName>
    <definedName name="NorthDakota" localSheetId="31">#REF!</definedName>
    <definedName name="NorthDakota" localSheetId="34">#REF!</definedName>
    <definedName name="NorthDakota" localSheetId="37">#REF!</definedName>
    <definedName name="NorthDakota" localSheetId="7">#REF!</definedName>
    <definedName name="NorthDakota" localSheetId="10">#REF!</definedName>
    <definedName name="NorthDakota" localSheetId="13">#REF!</definedName>
    <definedName name="NorthDakota" localSheetId="16">#REF!</definedName>
    <definedName name="NorthDakota" localSheetId="19">#REF!</definedName>
    <definedName name="NorthDakota" localSheetId="22">#REF!</definedName>
    <definedName name="NorthDakota" localSheetId="25">#REF!</definedName>
    <definedName name="NorthDakota" localSheetId="28">#REF!</definedName>
    <definedName name="NorthDakota" localSheetId="30">#REF!</definedName>
    <definedName name="NorthDakota" localSheetId="33">#REF!</definedName>
    <definedName name="NorthDakota" localSheetId="36">#REF!</definedName>
    <definedName name="NorthDakota" localSheetId="6">#REF!</definedName>
    <definedName name="NorthDakota" localSheetId="9">#REF!</definedName>
    <definedName name="NorthDakota" localSheetId="12">#REF!</definedName>
    <definedName name="NorthDakota" localSheetId="15">#REF!</definedName>
    <definedName name="NorthDakota" localSheetId="18">#REF!</definedName>
    <definedName name="NorthDakota" localSheetId="21">#REF!</definedName>
    <definedName name="NorthDakota" localSheetId="24">#REF!</definedName>
    <definedName name="NorthDakota" localSheetId="27">#REF!</definedName>
    <definedName name="NorthDakota" localSheetId="32">#REF!</definedName>
    <definedName name="NorthDakota" localSheetId="35">#REF!</definedName>
    <definedName name="NorthDakota" localSheetId="38">#REF!</definedName>
    <definedName name="NorthDakota" localSheetId="8">#REF!</definedName>
    <definedName name="NorthDakota" localSheetId="11">#REF!</definedName>
    <definedName name="NorthDakota" localSheetId="14">#REF!</definedName>
    <definedName name="NorthDakota" localSheetId="17">#REF!</definedName>
    <definedName name="NorthDakota" localSheetId="20">#REF!</definedName>
    <definedName name="NorthDakota" localSheetId="23">#REF!</definedName>
    <definedName name="NorthDakota" localSheetId="26">#REF!</definedName>
    <definedName name="NorthDakota" localSheetId="29">#REF!</definedName>
    <definedName name="NorthDakota">#REF!</definedName>
    <definedName name="Ohio" localSheetId="31">#REF!</definedName>
    <definedName name="Ohio" localSheetId="34">#REF!</definedName>
    <definedName name="Ohio" localSheetId="37">#REF!</definedName>
    <definedName name="Ohio" localSheetId="7">#REF!</definedName>
    <definedName name="Ohio" localSheetId="10">#REF!</definedName>
    <definedName name="Ohio" localSheetId="13">#REF!</definedName>
    <definedName name="Ohio" localSheetId="16">#REF!</definedName>
    <definedName name="Ohio" localSheetId="19">#REF!</definedName>
    <definedName name="Ohio" localSheetId="22">#REF!</definedName>
    <definedName name="Ohio" localSheetId="25">#REF!</definedName>
    <definedName name="Ohio" localSheetId="28">#REF!</definedName>
    <definedName name="Ohio" localSheetId="30">#REF!</definedName>
    <definedName name="Ohio" localSheetId="33">#REF!</definedName>
    <definedName name="Ohio" localSheetId="36">#REF!</definedName>
    <definedName name="Ohio" localSheetId="6">#REF!</definedName>
    <definedName name="Ohio" localSheetId="9">#REF!</definedName>
    <definedName name="Ohio" localSheetId="12">#REF!</definedName>
    <definedName name="Ohio" localSheetId="15">#REF!</definedName>
    <definedName name="Ohio" localSheetId="18">#REF!</definedName>
    <definedName name="Ohio" localSheetId="21">#REF!</definedName>
    <definedName name="Ohio" localSheetId="24">#REF!</definedName>
    <definedName name="Ohio" localSheetId="27">#REF!</definedName>
    <definedName name="Ohio" localSheetId="32">#REF!</definedName>
    <definedName name="Ohio" localSheetId="35">#REF!</definedName>
    <definedName name="Ohio" localSheetId="38">#REF!</definedName>
    <definedName name="Ohio" localSheetId="8">#REF!</definedName>
    <definedName name="Ohio" localSheetId="11">#REF!</definedName>
    <definedName name="Ohio" localSheetId="14">#REF!</definedName>
    <definedName name="Ohio" localSheetId="17">#REF!</definedName>
    <definedName name="Ohio" localSheetId="20">#REF!</definedName>
    <definedName name="Ohio" localSheetId="23">#REF!</definedName>
    <definedName name="Ohio" localSheetId="26">#REF!</definedName>
    <definedName name="Ohio" localSheetId="29">#REF!</definedName>
    <definedName name="Ohio">#REF!</definedName>
    <definedName name="Oklahoma" localSheetId="31">#REF!</definedName>
    <definedName name="Oklahoma" localSheetId="34">#REF!</definedName>
    <definedName name="Oklahoma" localSheetId="37">#REF!</definedName>
    <definedName name="Oklahoma" localSheetId="7">#REF!</definedName>
    <definedName name="Oklahoma" localSheetId="10">#REF!</definedName>
    <definedName name="Oklahoma" localSheetId="13">#REF!</definedName>
    <definedName name="Oklahoma" localSheetId="16">#REF!</definedName>
    <definedName name="Oklahoma" localSheetId="19">#REF!</definedName>
    <definedName name="Oklahoma" localSheetId="22">#REF!</definedName>
    <definedName name="Oklahoma" localSheetId="25">#REF!</definedName>
    <definedName name="Oklahoma" localSheetId="28">#REF!</definedName>
    <definedName name="Oklahoma" localSheetId="30">#REF!</definedName>
    <definedName name="Oklahoma" localSheetId="33">#REF!</definedName>
    <definedName name="Oklahoma" localSheetId="36">#REF!</definedName>
    <definedName name="Oklahoma" localSheetId="6">#REF!</definedName>
    <definedName name="Oklahoma" localSheetId="9">#REF!</definedName>
    <definedName name="Oklahoma" localSheetId="12">#REF!</definedName>
    <definedName name="Oklahoma" localSheetId="15">#REF!</definedName>
    <definedName name="Oklahoma" localSheetId="18">#REF!</definedName>
    <definedName name="Oklahoma" localSheetId="21">#REF!</definedName>
    <definedName name="Oklahoma" localSheetId="24">#REF!</definedName>
    <definedName name="Oklahoma" localSheetId="27">#REF!</definedName>
    <definedName name="Oklahoma" localSheetId="32">#REF!</definedName>
    <definedName name="Oklahoma" localSheetId="35">#REF!</definedName>
    <definedName name="Oklahoma" localSheetId="38">#REF!</definedName>
    <definedName name="Oklahoma" localSheetId="8">#REF!</definedName>
    <definedName name="Oklahoma" localSheetId="11">#REF!</definedName>
    <definedName name="Oklahoma" localSheetId="14">#REF!</definedName>
    <definedName name="Oklahoma" localSheetId="17">#REF!</definedName>
    <definedName name="Oklahoma" localSheetId="20">#REF!</definedName>
    <definedName name="Oklahoma" localSheetId="23">#REF!</definedName>
    <definedName name="Oklahoma" localSheetId="26">#REF!</definedName>
    <definedName name="Oklahoma" localSheetId="29">#REF!</definedName>
    <definedName name="Oklahoma">#REF!</definedName>
    <definedName name="OPERATOR" localSheetId="31">OFFSET(#REF!,0,0,COUNTA(#REF!),1)</definedName>
    <definedName name="OPERATOR" localSheetId="34">OFFSET(#REF!,0,0,COUNTA(#REF!),1)</definedName>
    <definedName name="OPERATOR" localSheetId="37">OFFSET(#REF!,0,0,COUNTA(#REF!),1)</definedName>
    <definedName name="OPERATOR" localSheetId="7">OFFSET(#REF!,0,0,COUNTA(#REF!),1)</definedName>
    <definedName name="OPERATOR" localSheetId="10">OFFSET(#REF!,0,0,COUNTA(#REF!),1)</definedName>
    <definedName name="OPERATOR" localSheetId="13">OFFSET(#REF!,0,0,COUNTA(#REF!),1)</definedName>
    <definedName name="OPERATOR" localSheetId="16">OFFSET(#REF!,0,0,COUNTA(#REF!),1)</definedName>
    <definedName name="OPERATOR" localSheetId="19">OFFSET(#REF!,0,0,COUNTA(#REF!),1)</definedName>
    <definedName name="OPERATOR" localSheetId="22">OFFSET(#REF!,0,0,COUNTA(#REF!),1)</definedName>
    <definedName name="OPERATOR" localSheetId="25">OFFSET(#REF!,0,0,COUNTA(#REF!),1)</definedName>
    <definedName name="OPERATOR" localSheetId="28">OFFSET(#REF!,0,0,COUNTA(#REF!),1)</definedName>
    <definedName name="OPERATOR" localSheetId="30">OFFSET(#REF!,0,0,COUNTA(#REF!),1)</definedName>
    <definedName name="OPERATOR" localSheetId="33">OFFSET(#REF!,0,0,COUNTA(#REF!),1)</definedName>
    <definedName name="OPERATOR" localSheetId="36">OFFSET(#REF!,0,0,COUNTA(#REF!),1)</definedName>
    <definedName name="OPERATOR" localSheetId="6">OFFSET(#REF!,0,0,COUNTA(#REF!),1)</definedName>
    <definedName name="OPERATOR" localSheetId="9">OFFSET(#REF!,0,0,COUNTA(#REF!),1)</definedName>
    <definedName name="OPERATOR" localSheetId="12">OFFSET(#REF!,0,0,COUNTA(#REF!),1)</definedName>
    <definedName name="OPERATOR" localSheetId="15">OFFSET(#REF!,0,0,COUNTA(#REF!),1)</definedName>
    <definedName name="OPERATOR" localSheetId="18">OFFSET(#REF!,0,0,COUNTA(#REF!),1)</definedName>
    <definedName name="OPERATOR" localSheetId="21">OFFSET(#REF!,0,0,COUNTA(#REF!),1)</definedName>
    <definedName name="OPERATOR" localSheetId="24">OFFSET(#REF!,0,0,COUNTA(#REF!),1)</definedName>
    <definedName name="OPERATOR" localSheetId="27">OFFSET(#REF!,0,0,COUNTA(#REF!),1)</definedName>
    <definedName name="OPERATOR" localSheetId="32">OFFSET(#REF!,0,0,COUNTA(#REF!),1)</definedName>
    <definedName name="OPERATOR" localSheetId="35">OFFSET(#REF!,0,0,COUNTA(#REF!),1)</definedName>
    <definedName name="OPERATOR" localSheetId="38">OFFSET(#REF!,0,0,COUNTA(#REF!),1)</definedName>
    <definedName name="OPERATOR" localSheetId="8">OFFSET(#REF!,0,0,COUNTA(#REF!),1)</definedName>
    <definedName name="OPERATOR" localSheetId="11">OFFSET(#REF!,0,0,COUNTA(#REF!),1)</definedName>
    <definedName name="OPERATOR" localSheetId="14">OFFSET(#REF!,0,0,COUNTA(#REF!),1)</definedName>
    <definedName name="OPERATOR" localSheetId="17">OFFSET(#REF!,0,0,COUNTA(#REF!),1)</definedName>
    <definedName name="OPERATOR" localSheetId="20">OFFSET(#REF!,0,0,COUNTA(#REF!),1)</definedName>
    <definedName name="OPERATOR" localSheetId="23">OFFSET(#REF!,0,0,COUNTA(#REF!),1)</definedName>
    <definedName name="OPERATOR" localSheetId="26">OFFSET(#REF!,0,0,COUNTA(#REF!),1)</definedName>
    <definedName name="OPERATOR" localSheetId="29">OFFSET(#REF!,0,0,COUNTA(#REF!),1)</definedName>
    <definedName name="OPERATOR">OFFSET(#REF!,0,0,COUNTA(#REF!),1)</definedName>
    <definedName name="Oregon" localSheetId="31">#REF!</definedName>
    <definedName name="Oregon" localSheetId="34">#REF!</definedName>
    <definedName name="Oregon" localSheetId="37">#REF!</definedName>
    <definedName name="Oregon" localSheetId="7">#REF!</definedName>
    <definedName name="Oregon" localSheetId="10">#REF!</definedName>
    <definedName name="Oregon" localSheetId="13">#REF!</definedName>
    <definedName name="Oregon" localSheetId="16">#REF!</definedName>
    <definedName name="Oregon" localSheetId="19">#REF!</definedName>
    <definedName name="Oregon" localSheetId="22">#REF!</definedName>
    <definedName name="Oregon" localSheetId="25">#REF!</definedName>
    <definedName name="Oregon" localSheetId="28">#REF!</definedName>
    <definedName name="Oregon" localSheetId="30">#REF!</definedName>
    <definedName name="Oregon" localSheetId="33">#REF!</definedName>
    <definedName name="Oregon" localSheetId="36">#REF!</definedName>
    <definedName name="Oregon" localSheetId="6">#REF!</definedName>
    <definedName name="Oregon" localSheetId="9">#REF!</definedName>
    <definedName name="Oregon" localSheetId="12">#REF!</definedName>
    <definedName name="Oregon" localSheetId="15">#REF!</definedName>
    <definedName name="Oregon" localSheetId="18">#REF!</definedName>
    <definedName name="Oregon" localSheetId="21">#REF!</definedName>
    <definedName name="Oregon" localSheetId="24">#REF!</definedName>
    <definedName name="Oregon" localSheetId="27">#REF!</definedName>
    <definedName name="Oregon" localSheetId="32">#REF!</definedName>
    <definedName name="Oregon" localSheetId="35">#REF!</definedName>
    <definedName name="Oregon" localSheetId="38">#REF!</definedName>
    <definedName name="Oregon" localSheetId="8">#REF!</definedName>
    <definedName name="Oregon" localSheetId="11">#REF!</definedName>
    <definedName name="Oregon" localSheetId="14">#REF!</definedName>
    <definedName name="Oregon" localSheetId="17">#REF!</definedName>
    <definedName name="Oregon" localSheetId="20">#REF!</definedName>
    <definedName name="Oregon" localSheetId="23">#REF!</definedName>
    <definedName name="Oregon" localSheetId="26">#REF!</definedName>
    <definedName name="Oregon" localSheetId="29">#REF!</definedName>
    <definedName name="Oregon">#REF!</definedName>
    <definedName name="OTTYPE" localSheetId="31">'[1]PAYROLL DATA'!#REF!</definedName>
    <definedName name="OTTYPE" localSheetId="34">'[1]PAYROLL DATA'!#REF!</definedName>
    <definedName name="OTTYPE" localSheetId="37">'[1]PAYROLL DATA'!#REF!</definedName>
    <definedName name="OTTYPE" localSheetId="7">'[1]PAYROLL DATA'!#REF!</definedName>
    <definedName name="OTTYPE" localSheetId="10">'[1]PAYROLL DATA'!#REF!</definedName>
    <definedName name="OTTYPE" localSheetId="13">'[1]PAYROLL DATA'!#REF!</definedName>
    <definedName name="OTTYPE" localSheetId="16">'[1]PAYROLL DATA'!#REF!</definedName>
    <definedName name="OTTYPE" localSheetId="19">'[1]PAYROLL DATA'!#REF!</definedName>
    <definedName name="OTTYPE" localSheetId="22">'[1]PAYROLL DATA'!#REF!</definedName>
    <definedName name="OTTYPE" localSheetId="25">'[1]PAYROLL DATA'!#REF!</definedName>
    <definedName name="OTTYPE" localSheetId="28">'[1]PAYROLL DATA'!#REF!</definedName>
    <definedName name="OTTYPE" localSheetId="30">'[1]PAYROLL DATA'!#REF!</definedName>
    <definedName name="OTTYPE" localSheetId="33">'[1]PAYROLL DATA'!#REF!</definedName>
    <definedName name="OTTYPE" localSheetId="36">'[1]PAYROLL DATA'!#REF!</definedName>
    <definedName name="OTTYPE" localSheetId="6">'[1]PAYROLL DATA'!#REF!</definedName>
    <definedName name="OTTYPE" localSheetId="9">'[1]PAYROLL DATA'!#REF!</definedName>
    <definedName name="OTTYPE" localSheetId="12">'[1]PAYROLL DATA'!#REF!</definedName>
    <definedName name="OTTYPE" localSheetId="15">'[1]PAYROLL DATA'!#REF!</definedName>
    <definedName name="OTTYPE" localSheetId="18">'[1]PAYROLL DATA'!#REF!</definedName>
    <definedName name="OTTYPE" localSheetId="21">'[1]PAYROLL DATA'!#REF!</definedName>
    <definedName name="OTTYPE" localSheetId="24">'[1]PAYROLL DATA'!#REF!</definedName>
    <definedName name="OTTYPE" localSheetId="27">'[1]PAYROLL DATA'!#REF!</definedName>
    <definedName name="OTTYPE" localSheetId="32">'[1]PAYROLL DATA'!#REF!</definedName>
    <definedName name="OTTYPE" localSheetId="35">'[1]PAYROLL DATA'!#REF!</definedName>
    <definedName name="OTTYPE" localSheetId="38">'[1]PAYROLL DATA'!#REF!</definedName>
    <definedName name="OTTYPE" localSheetId="8">'[1]PAYROLL DATA'!#REF!</definedName>
    <definedName name="OTTYPE" localSheetId="11">'[1]PAYROLL DATA'!#REF!</definedName>
    <definedName name="OTTYPE" localSheetId="14">'[1]PAYROLL DATA'!#REF!</definedName>
    <definedName name="OTTYPE" localSheetId="17">'[1]PAYROLL DATA'!#REF!</definedName>
    <definedName name="OTTYPE" localSheetId="20">'[1]PAYROLL DATA'!#REF!</definedName>
    <definedName name="OTTYPE" localSheetId="23">'[1]PAYROLL DATA'!#REF!</definedName>
    <definedName name="OTTYPE" localSheetId="26">'[1]PAYROLL DATA'!#REF!</definedName>
    <definedName name="OTTYPE" localSheetId="29">'[1]PAYROLL DATA'!#REF!</definedName>
    <definedName name="OTTYPE">'[1]PAYROLL DATA'!#REF!</definedName>
    <definedName name="PAYROLLDATA" localSheetId="31">OFFSET(#REF!,0,0,COUNTA(#REF!),1)</definedName>
    <definedName name="PAYROLLDATA" localSheetId="34">OFFSET(#REF!,0,0,COUNTA(#REF!),1)</definedName>
    <definedName name="PAYROLLDATA" localSheetId="37">OFFSET(#REF!,0,0,COUNTA(#REF!),1)</definedName>
    <definedName name="PAYROLLDATA" localSheetId="7">OFFSET(#REF!,0,0,COUNTA(#REF!),1)</definedName>
    <definedName name="PAYROLLDATA" localSheetId="10">OFFSET(#REF!,0,0,COUNTA(#REF!),1)</definedName>
    <definedName name="PAYROLLDATA" localSheetId="13">OFFSET(#REF!,0,0,COUNTA(#REF!),1)</definedName>
    <definedName name="PAYROLLDATA" localSheetId="16">OFFSET(#REF!,0,0,COUNTA(#REF!),1)</definedName>
    <definedName name="PAYROLLDATA" localSheetId="19">OFFSET(#REF!,0,0,COUNTA(#REF!),1)</definedName>
    <definedName name="PAYROLLDATA" localSheetId="22">OFFSET(#REF!,0,0,COUNTA(#REF!),1)</definedName>
    <definedName name="PAYROLLDATA" localSheetId="25">OFFSET(#REF!,0,0,COUNTA(#REF!),1)</definedName>
    <definedName name="PAYROLLDATA" localSheetId="28">OFFSET(#REF!,0,0,COUNTA(#REF!),1)</definedName>
    <definedName name="PAYROLLDATA" localSheetId="30">OFFSET(#REF!,0,0,COUNTA(#REF!),1)</definedName>
    <definedName name="PAYROLLDATA" localSheetId="33">OFFSET(#REF!,0,0,COUNTA(#REF!),1)</definedName>
    <definedName name="PAYROLLDATA" localSheetId="36">OFFSET(#REF!,0,0,COUNTA(#REF!),1)</definedName>
    <definedName name="PAYROLLDATA" localSheetId="6">OFFSET(#REF!,0,0,COUNTA(#REF!),1)</definedName>
    <definedName name="PAYROLLDATA" localSheetId="9">OFFSET(#REF!,0,0,COUNTA(#REF!),1)</definedName>
    <definedName name="PAYROLLDATA" localSheetId="12">OFFSET(#REF!,0,0,COUNTA(#REF!),1)</definedName>
    <definedName name="PAYROLLDATA" localSheetId="15">OFFSET(#REF!,0,0,COUNTA(#REF!),1)</definedName>
    <definedName name="PAYROLLDATA" localSheetId="18">OFFSET(#REF!,0,0,COUNTA(#REF!),1)</definedName>
    <definedName name="PAYROLLDATA" localSheetId="21">OFFSET(#REF!,0,0,COUNTA(#REF!),1)</definedName>
    <definedName name="PAYROLLDATA" localSheetId="24">OFFSET(#REF!,0,0,COUNTA(#REF!),1)</definedName>
    <definedName name="PAYROLLDATA" localSheetId="27">OFFSET(#REF!,0,0,COUNTA(#REF!),1)</definedName>
    <definedName name="PAYROLLDATA" localSheetId="32">OFFSET(#REF!,0,0,COUNTA(#REF!),1)</definedName>
    <definedName name="PAYROLLDATA" localSheetId="35">OFFSET(#REF!,0,0,COUNTA(#REF!),1)</definedName>
    <definedName name="PAYROLLDATA" localSheetId="38">OFFSET(#REF!,0,0,COUNTA(#REF!),1)</definedName>
    <definedName name="PAYROLLDATA" localSheetId="8">OFFSET(#REF!,0,0,COUNTA(#REF!),1)</definedName>
    <definedName name="PAYROLLDATA" localSheetId="11">OFFSET(#REF!,0,0,COUNTA(#REF!),1)</definedName>
    <definedName name="PAYROLLDATA" localSheetId="14">OFFSET(#REF!,0,0,COUNTA(#REF!),1)</definedName>
    <definedName name="PAYROLLDATA" localSheetId="17">OFFSET(#REF!,0,0,COUNTA(#REF!),1)</definedName>
    <definedName name="PAYROLLDATA" localSheetId="20">OFFSET(#REF!,0,0,COUNTA(#REF!),1)</definedName>
    <definedName name="PAYROLLDATA" localSheetId="23">OFFSET(#REF!,0,0,COUNTA(#REF!),1)</definedName>
    <definedName name="PAYROLLDATA" localSheetId="26">OFFSET(#REF!,0,0,COUNTA(#REF!),1)</definedName>
    <definedName name="PAYROLLDATA" localSheetId="29">OFFSET(#REF!,0,0,COUNTA(#REF!),1)</definedName>
    <definedName name="PAYROLLDATA">OFFSET(#REF!,0,0,COUNTA(#REF!),1)</definedName>
    <definedName name="Pennsylvania" localSheetId="31">#REF!</definedName>
    <definedName name="Pennsylvania" localSheetId="34">#REF!</definedName>
    <definedName name="Pennsylvania" localSheetId="37">#REF!</definedName>
    <definedName name="Pennsylvania" localSheetId="7">#REF!</definedName>
    <definedName name="Pennsylvania" localSheetId="10">#REF!</definedName>
    <definedName name="Pennsylvania" localSheetId="13">#REF!</definedName>
    <definedName name="Pennsylvania" localSheetId="16">#REF!</definedName>
    <definedName name="Pennsylvania" localSheetId="19">#REF!</definedName>
    <definedName name="Pennsylvania" localSheetId="22">#REF!</definedName>
    <definedName name="Pennsylvania" localSheetId="25">#REF!</definedName>
    <definedName name="Pennsylvania" localSheetId="28">#REF!</definedName>
    <definedName name="Pennsylvania" localSheetId="30">#REF!</definedName>
    <definedName name="Pennsylvania" localSheetId="33">#REF!</definedName>
    <definedName name="Pennsylvania" localSheetId="36">#REF!</definedName>
    <definedName name="Pennsylvania" localSheetId="6">#REF!</definedName>
    <definedName name="Pennsylvania" localSheetId="9">#REF!</definedName>
    <definedName name="Pennsylvania" localSheetId="12">#REF!</definedName>
    <definedName name="Pennsylvania" localSheetId="15">#REF!</definedName>
    <definedName name="Pennsylvania" localSheetId="18">#REF!</definedName>
    <definedName name="Pennsylvania" localSheetId="21">#REF!</definedName>
    <definedName name="Pennsylvania" localSheetId="24">#REF!</definedName>
    <definedName name="Pennsylvania" localSheetId="27">#REF!</definedName>
    <definedName name="Pennsylvania" localSheetId="32">#REF!</definedName>
    <definedName name="Pennsylvania" localSheetId="35">#REF!</definedName>
    <definedName name="Pennsylvania" localSheetId="38">#REF!</definedName>
    <definedName name="Pennsylvania" localSheetId="8">#REF!</definedName>
    <definedName name="Pennsylvania" localSheetId="11">#REF!</definedName>
    <definedName name="Pennsylvania" localSheetId="14">#REF!</definedName>
    <definedName name="Pennsylvania" localSheetId="17">#REF!</definedName>
    <definedName name="Pennsylvania" localSheetId="20">#REF!</definedName>
    <definedName name="Pennsylvania" localSheetId="23">#REF!</definedName>
    <definedName name="Pennsylvania" localSheetId="26">#REF!</definedName>
    <definedName name="Pennsylvania" localSheetId="29">#REF!</definedName>
    <definedName name="Pennsylvania">#REF!</definedName>
    <definedName name="_xlnm.Print_Area" localSheetId="41">CONTRACTS!$A$1:$K$28</definedName>
    <definedName name="_xlnm.Print_Area" localSheetId="1">'COST SUMMARY ROLL-UP'!$B$2:$K$31</definedName>
    <definedName name="_xlnm.Print_Area" localSheetId="42">'DIRECT ADMIN COSTS'!$B$2:$K$56</definedName>
    <definedName name="_xlnm.Print_Area" localSheetId="4">'EQUIPMENT(Part 1)'!$B$2:$AE$77</definedName>
    <definedName name="_xlnm.Print_Area" localSheetId="31">'EQUIPMENT(Part 10)'!$B$2:$AE$39</definedName>
    <definedName name="_xlnm.Print_Area" localSheetId="34">'EQUIPMENT(Part 11)'!$B$2:$AE$39</definedName>
    <definedName name="_xlnm.Print_Area" localSheetId="37">'EQUIPMENT(Part 12)'!$B$2:$AE$39</definedName>
    <definedName name="_xlnm.Print_Area" localSheetId="7">'EQUIPMENT(Part 2)'!$B$2:$AE$58</definedName>
    <definedName name="_xlnm.Print_Area" localSheetId="10">'EQUIPMENT(Part 3)'!$B$2:$AE$65</definedName>
    <definedName name="_xlnm.Print_Area" localSheetId="13">'EQUIPMENT(Part 4)'!$B$2:$AE$39</definedName>
    <definedName name="_xlnm.Print_Area" localSheetId="16">'EQUIPMENT(Part 5)'!$B$2:$AE$39</definedName>
    <definedName name="_xlnm.Print_Area" localSheetId="19">'EQUIPMENT(Part 6)'!$B$2:$AE$39</definedName>
    <definedName name="_xlnm.Print_Area" localSheetId="22">'EQUIPMENT(Part 7)'!$B$2:$AE$39</definedName>
    <definedName name="_xlnm.Print_Area" localSheetId="25">'EQUIPMENT(Part 8)'!$B$2:$AE$39</definedName>
    <definedName name="_xlnm.Print_Area" localSheetId="28">'EQUIPMENT(Part 9)'!$B$2:$AE$39</definedName>
    <definedName name="_xlnm.Print_Area" localSheetId="39">'FEMA EQUIPMENT RATES'!$A$1:$J$354</definedName>
    <definedName name="_xlnm.Print_Area" localSheetId="0">'FILL OUT FIRST - TOC'!$B$3:$F$20</definedName>
    <definedName name="_xlnm.Print_Area" localSheetId="2">'FRINGE BENEFITS'!$A$1:$M$64</definedName>
    <definedName name="_xlnm.Print_Area" localSheetId="3">'LABOR(Part 1)'!$B$2:$AE$37</definedName>
    <definedName name="_xlnm.Print_Area" localSheetId="30">'LABOR(Part 10)'!$B$2:$AE$37</definedName>
    <definedName name="_xlnm.Print_Area" localSheetId="33">'LABOR(Part 11)'!$B$2:$AE$37</definedName>
    <definedName name="_xlnm.Print_Area" localSheetId="36">'LABOR(Part 12)'!$B$2:$AE$37</definedName>
    <definedName name="_xlnm.Print_Area" localSheetId="6">'LABOR(Part 2)'!$B$2:$AE$37</definedName>
    <definedName name="_xlnm.Print_Area" localSheetId="9">'LABOR(Part 3)'!$B$2:$AE$37</definedName>
    <definedName name="_xlnm.Print_Area" localSheetId="12">'LABOR(Part 4)'!$B$2:$AE$37</definedName>
    <definedName name="_xlnm.Print_Area" localSheetId="15">'LABOR(Part 5)'!$B$2:$AE$37</definedName>
    <definedName name="_xlnm.Print_Area" localSheetId="18">'LABOR(Part 6)'!$B$2:$AE$37</definedName>
    <definedName name="_xlnm.Print_Area" localSheetId="21">'LABOR(Part 7)'!$B$2:$AE$37</definedName>
    <definedName name="_xlnm.Print_Area" localSheetId="24">'LABOR(Part 8)'!$B$2:$AE$37</definedName>
    <definedName name="_xlnm.Print_Area" localSheetId="27">'LABOR(Part 9)'!$B$2:$AE$37</definedName>
    <definedName name="_xlnm.Print_Area" localSheetId="5">'MATERIALS(Part 1)'!$A$1:$K$49</definedName>
    <definedName name="_xlnm.Print_Area" localSheetId="32">'MATERIALS(Part 10)'!$A$1:$K$49</definedName>
    <definedName name="_xlnm.Print_Area" localSheetId="35">'MATERIALS(Part 11)'!$A$1:$K$49</definedName>
    <definedName name="_xlnm.Print_Area" localSheetId="38">'MATERIALS(Part 12)'!$A$1:$K$49</definedName>
    <definedName name="_xlnm.Print_Area" localSheetId="8">'MATERIALS(Part 2)'!$A$1:$K$49</definedName>
    <definedName name="_xlnm.Print_Area" localSheetId="11">'MATERIALS(Part 3)'!$A$1:$K$49</definedName>
    <definedName name="_xlnm.Print_Area" localSheetId="14">'MATERIALS(Part 4)'!$A$1:$K$49</definedName>
    <definedName name="_xlnm.Print_Area" localSheetId="17">'MATERIALS(Part 5)'!$A$1:$K$49</definedName>
    <definedName name="_xlnm.Print_Area" localSheetId="20">'MATERIALS(Part 6)'!$A$1:$K$49</definedName>
    <definedName name="_xlnm.Print_Area" localSheetId="23">'MATERIALS(Part 7)'!$A$1:$K$49</definedName>
    <definedName name="_xlnm.Print_Area" localSheetId="26">'MATERIALS(Part 8)'!$A$1:$K$49</definedName>
    <definedName name="_xlnm.Print_Area" localSheetId="29">'MATERIALS(Part 9)'!$A$1:$K$49</definedName>
    <definedName name="_xlnm.Print_Area" localSheetId="40">'RENTAL EQUIPMENT'!$A$1:$L$52</definedName>
    <definedName name="_xlnm.Print_Titles" localSheetId="41">CONTRACTS!$1:$7</definedName>
    <definedName name="_xlnm.Print_Titles" localSheetId="4">'EQUIPMENT(Part 1)'!$1:$8</definedName>
    <definedName name="_xlnm.Print_Titles" localSheetId="31">'EQUIPMENT(Part 10)'!$1:$8</definedName>
    <definedName name="_xlnm.Print_Titles" localSheetId="34">'EQUIPMENT(Part 11)'!$1:$8</definedName>
    <definedName name="_xlnm.Print_Titles" localSheetId="37">'EQUIPMENT(Part 12)'!$1:$8</definedName>
    <definedName name="_xlnm.Print_Titles" localSheetId="7">'EQUIPMENT(Part 2)'!$1:$8</definedName>
    <definedName name="_xlnm.Print_Titles" localSheetId="10">'EQUIPMENT(Part 3)'!$1:$8</definedName>
    <definedName name="_xlnm.Print_Titles" localSheetId="13">'EQUIPMENT(Part 4)'!$1:$8</definedName>
    <definedName name="_xlnm.Print_Titles" localSheetId="16">'EQUIPMENT(Part 5)'!$1:$8</definedName>
    <definedName name="_xlnm.Print_Titles" localSheetId="19">'EQUIPMENT(Part 6)'!$1:$8</definedName>
    <definedName name="_xlnm.Print_Titles" localSheetId="22">'EQUIPMENT(Part 7)'!$1:$8</definedName>
    <definedName name="_xlnm.Print_Titles" localSheetId="25">'EQUIPMENT(Part 8)'!$1:$8</definedName>
    <definedName name="_xlnm.Print_Titles" localSheetId="28">'EQUIPMENT(Part 9)'!$1:$8</definedName>
    <definedName name="_xlnm.Print_Titles" localSheetId="39">'FEMA EQUIPMENT RATES'!$1:$2</definedName>
    <definedName name="_xlnm.Print_Titles" localSheetId="3">'LABOR(Part 1)'!$1:$11</definedName>
    <definedName name="_xlnm.Print_Titles" localSheetId="30">'LABOR(Part 10)'!$1:$11</definedName>
    <definedName name="_xlnm.Print_Titles" localSheetId="33">'LABOR(Part 11)'!$1:$11</definedName>
    <definedName name="_xlnm.Print_Titles" localSheetId="36">'LABOR(Part 12)'!$1:$11</definedName>
    <definedName name="_xlnm.Print_Titles" localSheetId="6">'LABOR(Part 2)'!$1:$11</definedName>
    <definedName name="_xlnm.Print_Titles" localSheetId="9">'LABOR(Part 3)'!$1:$11</definedName>
    <definedName name="_xlnm.Print_Titles" localSheetId="12">'LABOR(Part 4)'!$1:$11</definedName>
    <definedName name="_xlnm.Print_Titles" localSheetId="15">'LABOR(Part 5)'!$1:$11</definedName>
    <definedName name="_xlnm.Print_Titles" localSheetId="18">'LABOR(Part 6)'!$1:$11</definedName>
    <definedName name="_xlnm.Print_Titles" localSheetId="21">'LABOR(Part 7)'!$1:$11</definedName>
    <definedName name="_xlnm.Print_Titles" localSheetId="24">'LABOR(Part 8)'!$1:$11</definedName>
    <definedName name="_xlnm.Print_Titles" localSheetId="27">'LABOR(Part 9)'!$1:$11</definedName>
    <definedName name="_xlnm.Print_Titles" localSheetId="5">'MATERIALS(Part 1)'!$1:$7</definedName>
    <definedName name="_xlnm.Print_Titles" localSheetId="32">'MATERIALS(Part 10)'!$1:$7</definedName>
    <definedName name="_xlnm.Print_Titles" localSheetId="35">'MATERIALS(Part 11)'!$1:$7</definedName>
    <definedName name="_xlnm.Print_Titles" localSheetId="38">'MATERIALS(Part 12)'!$1:$7</definedName>
    <definedName name="_xlnm.Print_Titles" localSheetId="8">'MATERIALS(Part 2)'!$1:$7</definedName>
    <definedName name="_xlnm.Print_Titles" localSheetId="11">'MATERIALS(Part 3)'!$1:$7</definedName>
    <definedName name="_xlnm.Print_Titles" localSheetId="14">'MATERIALS(Part 4)'!$1:$7</definedName>
    <definedName name="_xlnm.Print_Titles" localSheetId="17">'MATERIALS(Part 5)'!$1:$7</definedName>
    <definedName name="_xlnm.Print_Titles" localSheetId="20">'MATERIALS(Part 6)'!$1:$7</definedName>
    <definedName name="_xlnm.Print_Titles" localSheetId="23">'MATERIALS(Part 7)'!$1:$7</definedName>
    <definedName name="_xlnm.Print_Titles" localSheetId="26">'MATERIALS(Part 8)'!$1:$7</definedName>
    <definedName name="_xlnm.Print_Titles" localSheetId="29">'MATERIALS(Part 9)'!$1:$7</definedName>
    <definedName name="_xlnm.Print_Titles" localSheetId="40">'RENTAL EQUIPMENT'!$1:$7</definedName>
    <definedName name="ProjectType" localSheetId="31">#REF!</definedName>
    <definedName name="ProjectType" localSheetId="34">#REF!</definedName>
    <definedName name="ProjectType" localSheetId="37">#REF!</definedName>
    <definedName name="ProjectType" localSheetId="7">#REF!</definedName>
    <definedName name="ProjectType" localSheetId="10">#REF!</definedName>
    <definedName name="ProjectType" localSheetId="13">#REF!</definedName>
    <definedName name="ProjectType" localSheetId="16">#REF!</definedName>
    <definedName name="ProjectType" localSheetId="19">#REF!</definedName>
    <definedName name="ProjectType" localSheetId="22">#REF!</definedName>
    <definedName name="ProjectType" localSheetId="25">#REF!</definedName>
    <definedName name="ProjectType" localSheetId="28">#REF!</definedName>
    <definedName name="ProjectType" localSheetId="30">#REF!</definedName>
    <definedName name="ProjectType" localSheetId="33">#REF!</definedName>
    <definedName name="ProjectType" localSheetId="36">#REF!</definedName>
    <definedName name="ProjectType" localSheetId="6">#REF!</definedName>
    <definedName name="ProjectType" localSheetId="9">#REF!</definedName>
    <definedName name="ProjectType" localSheetId="12">#REF!</definedName>
    <definedName name="ProjectType" localSheetId="15">#REF!</definedName>
    <definedName name="ProjectType" localSheetId="18">#REF!</definedName>
    <definedName name="ProjectType" localSheetId="21">#REF!</definedName>
    <definedName name="ProjectType" localSheetId="24">#REF!</definedName>
    <definedName name="ProjectType" localSheetId="27">#REF!</definedName>
    <definedName name="ProjectType" localSheetId="32">#REF!</definedName>
    <definedName name="ProjectType" localSheetId="35">#REF!</definedName>
    <definedName name="ProjectType" localSheetId="38">#REF!</definedName>
    <definedName name="ProjectType" localSheetId="8">#REF!</definedName>
    <definedName name="ProjectType" localSheetId="11">#REF!</definedName>
    <definedName name="ProjectType" localSheetId="14">#REF!</definedName>
    <definedName name="ProjectType" localSheetId="17">#REF!</definedName>
    <definedName name="ProjectType" localSheetId="20">#REF!</definedName>
    <definedName name="ProjectType" localSheetId="23">#REF!</definedName>
    <definedName name="ProjectType" localSheetId="26">#REF!</definedName>
    <definedName name="ProjectType" localSheetId="29">#REF!</definedName>
    <definedName name="ProjectType">#REF!</definedName>
    <definedName name="PuertoRico" localSheetId="31">#REF!</definedName>
    <definedName name="PuertoRico" localSheetId="34">#REF!</definedName>
    <definedName name="PuertoRico" localSheetId="37">#REF!</definedName>
    <definedName name="PuertoRico" localSheetId="7">#REF!</definedName>
    <definedName name="PuertoRico" localSheetId="10">#REF!</definedName>
    <definedName name="PuertoRico" localSheetId="13">#REF!</definedName>
    <definedName name="PuertoRico" localSheetId="16">#REF!</definedName>
    <definedName name="PuertoRico" localSheetId="19">#REF!</definedName>
    <definedName name="PuertoRico" localSheetId="22">#REF!</definedName>
    <definedName name="PuertoRico" localSheetId="25">#REF!</definedName>
    <definedName name="PuertoRico" localSheetId="28">#REF!</definedName>
    <definedName name="PuertoRico" localSheetId="30">#REF!</definedName>
    <definedName name="PuertoRico" localSheetId="33">#REF!</definedName>
    <definedName name="PuertoRico" localSheetId="36">#REF!</definedName>
    <definedName name="PuertoRico" localSheetId="6">#REF!</definedName>
    <definedName name="PuertoRico" localSheetId="9">#REF!</definedName>
    <definedName name="PuertoRico" localSheetId="12">#REF!</definedName>
    <definedName name="PuertoRico" localSheetId="15">#REF!</definedName>
    <definedName name="PuertoRico" localSheetId="18">#REF!</definedName>
    <definedName name="PuertoRico" localSheetId="21">#REF!</definedName>
    <definedName name="PuertoRico" localSheetId="24">#REF!</definedName>
    <definedName name="PuertoRico" localSheetId="27">#REF!</definedName>
    <definedName name="PuertoRico" localSheetId="32">#REF!</definedName>
    <definedName name="PuertoRico" localSheetId="35">#REF!</definedName>
    <definedName name="PuertoRico" localSheetId="38">#REF!</definedName>
    <definedName name="PuertoRico" localSheetId="8">#REF!</definedName>
    <definedName name="PuertoRico" localSheetId="11">#REF!</definedName>
    <definedName name="PuertoRico" localSheetId="14">#REF!</definedName>
    <definedName name="PuertoRico" localSheetId="17">#REF!</definedName>
    <definedName name="PuertoRico" localSheetId="20">#REF!</definedName>
    <definedName name="PuertoRico" localSheetId="23">#REF!</definedName>
    <definedName name="PuertoRico" localSheetId="26">#REF!</definedName>
    <definedName name="PuertoRico" localSheetId="29">#REF!</definedName>
    <definedName name="PuertoRico">#REF!</definedName>
    <definedName name="RhodeIsland" localSheetId="31">#REF!</definedName>
    <definedName name="RhodeIsland" localSheetId="34">#REF!</definedName>
    <definedName name="RhodeIsland" localSheetId="37">#REF!</definedName>
    <definedName name="RhodeIsland" localSheetId="7">#REF!</definedName>
    <definedName name="RhodeIsland" localSheetId="10">#REF!</definedName>
    <definedName name="RhodeIsland" localSheetId="13">#REF!</definedName>
    <definedName name="RhodeIsland" localSheetId="16">#REF!</definedName>
    <definedName name="RhodeIsland" localSheetId="19">#REF!</definedName>
    <definedName name="RhodeIsland" localSheetId="22">#REF!</definedName>
    <definedName name="RhodeIsland" localSheetId="25">#REF!</definedName>
    <definedName name="RhodeIsland" localSheetId="28">#REF!</definedName>
    <definedName name="RhodeIsland" localSheetId="30">#REF!</definedName>
    <definedName name="RhodeIsland" localSheetId="33">#REF!</definedName>
    <definedName name="RhodeIsland" localSheetId="36">#REF!</definedName>
    <definedName name="RhodeIsland" localSheetId="6">#REF!</definedName>
    <definedName name="RhodeIsland" localSheetId="9">#REF!</definedName>
    <definedName name="RhodeIsland" localSheetId="12">#REF!</definedName>
    <definedName name="RhodeIsland" localSheetId="15">#REF!</definedName>
    <definedName name="RhodeIsland" localSheetId="18">#REF!</definedName>
    <definedName name="RhodeIsland" localSheetId="21">#REF!</definedName>
    <definedName name="RhodeIsland" localSheetId="24">#REF!</definedName>
    <definedName name="RhodeIsland" localSheetId="27">#REF!</definedName>
    <definedName name="RhodeIsland" localSheetId="32">#REF!</definedName>
    <definedName name="RhodeIsland" localSheetId="35">#REF!</definedName>
    <definedName name="RhodeIsland" localSheetId="38">#REF!</definedName>
    <definedName name="RhodeIsland" localSheetId="8">#REF!</definedName>
    <definedName name="RhodeIsland" localSheetId="11">#REF!</definedName>
    <definedName name="RhodeIsland" localSheetId="14">#REF!</definedName>
    <definedName name="RhodeIsland" localSheetId="17">#REF!</definedName>
    <definedName name="RhodeIsland" localSheetId="20">#REF!</definedName>
    <definedName name="RhodeIsland" localSheetId="23">#REF!</definedName>
    <definedName name="RhodeIsland" localSheetId="26">#REF!</definedName>
    <definedName name="RhodeIsland" localSheetId="29">#REF!</definedName>
    <definedName name="RhodeIsland">#REF!</definedName>
    <definedName name="SouthCarolina" localSheetId="31">#REF!</definedName>
    <definedName name="SouthCarolina" localSheetId="34">#REF!</definedName>
    <definedName name="SouthCarolina" localSheetId="37">#REF!</definedName>
    <definedName name="SouthCarolina" localSheetId="7">#REF!</definedName>
    <definedName name="SouthCarolina" localSheetId="10">#REF!</definedName>
    <definedName name="SouthCarolina" localSheetId="13">#REF!</definedName>
    <definedName name="SouthCarolina" localSheetId="16">#REF!</definedName>
    <definedName name="SouthCarolina" localSheetId="19">#REF!</definedName>
    <definedName name="SouthCarolina" localSheetId="22">#REF!</definedName>
    <definedName name="SouthCarolina" localSheetId="25">#REF!</definedName>
    <definedName name="SouthCarolina" localSheetId="28">#REF!</definedName>
    <definedName name="SouthCarolina" localSheetId="30">#REF!</definedName>
    <definedName name="SouthCarolina" localSheetId="33">#REF!</definedName>
    <definedName name="SouthCarolina" localSheetId="36">#REF!</definedName>
    <definedName name="SouthCarolina" localSheetId="6">#REF!</definedName>
    <definedName name="SouthCarolina" localSheetId="9">#REF!</definedName>
    <definedName name="SouthCarolina" localSheetId="12">#REF!</definedName>
    <definedName name="SouthCarolina" localSheetId="15">#REF!</definedName>
    <definedName name="SouthCarolina" localSheetId="18">#REF!</definedName>
    <definedName name="SouthCarolina" localSheetId="21">#REF!</definedName>
    <definedName name="SouthCarolina" localSheetId="24">#REF!</definedName>
    <definedName name="SouthCarolina" localSheetId="27">#REF!</definedName>
    <definedName name="SouthCarolina" localSheetId="32">#REF!</definedName>
    <definedName name="SouthCarolina" localSheetId="35">#REF!</definedName>
    <definedName name="SouthCarolina" localSheetId="38">#REF!</definedName>
    <definedName name="SouthCarolina" localSheetId="8">#REF!</definedName>
    <definedName name="SouthCarolina" localSheetId="11">#REF!</definedName>
    <definedName name="SouthCarolina" localSheetId="14">#REF!</definedName>
    <definedName name="SouthCarolina" localSheetId="17">#REF!</definedName>
    <definedName name="SouthCarolina" localSheetId="20">#REF!</definedName>
    <definedName name="SouthCarolina" localSheetId="23">#REF!</definedName>
    <definedName name="SouthCarolina" localSheetId="26">#REF!</definedName>
    <definedName name="SouthCarolina" localSheetId="29">#REF!</definedName>
    <definedName name="SouthCarolina">#REF!</definedName>
    <definedName name="SouthDakota" localSheetId="31">#REF!</definedName>
    <definedName name="SouthDakota" localSheetId="34">#REF!</definedName>
    <definedName name="SouthDakota" localSheetId="37">#REF!</definedName>
    <definedName name="SouthDakota" localSheetId="7">#REF!</definedName>
    <definedName name="SouthDakota" localSheetId="10">#REF!</definedName>
    <definedName name="SouthDakota" localSheetId="13">#REF!</definedName>
    <definedName name="SouthDakota" localSheetId="16">#REF!</definedName>
    <definedName name="SouthDakota" localSheetId="19">#REF!</definedName>
    <definedName name="SouthDakota" localSheetId="22">#REF!</definedName>
    <definedName name="SouthDakota" localSheetId="25">#REF!</definedName>
    <definedName name="SouthDakota" localSheetId="28">#REF!</definedName>
    <definedName name="SouthDakota" localSheetId="30">#REF!</definedName>
    <definedName name="SouthDakota" localSheetId="33">#REF!</definedName>
    <definedName name="SouthDakota" localSheetId="36">#REF!</definedName>
    <definedName name="SouthDakota" localSheetId="6">#REF!</definedName>
    <definedName name="SouthDakota" localSheetId="9">#REF!</definedName>
    <definedName name="SouthDakota" localSheetId="12">#REF!</definedName>
    <definedName name="SouthDakota" localSheetId="15">#REF!</definedName>
    <definedName name="SouthDakota" localSheetId="18">#REF!</definedName>
    <definedName name="SouthDakota" localSheetId="21">#REF!</definedName>
    <definedName name="SouthDakota" localSheetId="24">#REF!</definedName>
    <definedName name="SouthDakota" localSheetId="27">#REF!</definedName>
    <definedName name="SouthDakota" localSheetId="32">#REF!</definedName>
    <definedName name="SouthDakota" localSheetId="35">#REF!</definedName>
    <definedName name="SouthDakota" localSheetId="38">#REF!</definedName>
    <definedName name="SouthDakota" localSheetId="8">#REF!</definedName>
    <definedName name="SouthDakota" localSheetId="11">#REF!</definedName>
    <definedName name="SouthDakota" localSheetId="14">#REF!</definedName>
    <definedName name="SouthDakota" localSheetId="17">#REF!</definedName>
    <definedName name="SouthDakota" localSheetId="20">#REF!</definedName>
    <definedName name="SouthDakota" localSheetId="23">#REF!</definedName>
    <definedName name="SouthDakota" localSheetId="26">#REF!</definedName>
    <definedName name="SouthDakota" localSheetId="29">#REF!</definedName>
    <definedName name="SouthDakota">#REF!</definedName>
    <definedName name="States" localSheetId="31">#REF!</definedName>
    <definedName name="States" localSheetId="34">#REF!</definedName>
    <definedName name="States" localSheetId="37">#REF!</definedName>
    <definedName name="States" localSheetId="7">#REF!</definedName>
    <definedName name="States" localSheetId="10">#REF!</definedName>
    <definedName name="States" localSheetId="13">#REF!</definedName>
    <definedName name="States" localSheetId="16">#REF!</definedName>
    <definedName name="States" localSheetId="19">#REF!</definedName>
    <definedName name="States" localSheetId="22">#REF!</definedName>
    <definedName name="States" localSheetId="25">#REF!</definedName>
    <definedName name="States" localSheetId="28">#REF!</definedName>
    <definedName name="States" localSheetId="30">#REF!</definedName>
    <definedName name="States" localSheetId="33">#REF!</definedName>
    <definedName name="States" localSheetId="36">#REF!</definedName>
    <definedName name="States" localSheetId="6">#REF!</definedName>
    <definedName name="States" localSheetId="9">#REF!</definedName>
    <definedName name="States" localSheetId="12">#REF!</definedName>
    <definedName name="States" localSheetId="15">#REF!</definedName>
    <definedName name="States" localSheetId="18">#REF!</definedName>
    <definedName name="States" localSheetId="21">#REF!</definedName>
    <definedName name="States" localSheetId="24">#REF!</definedName>
    <definedName name="States" localSheetId="27">#REF!</definedName>
    <definedName name="States" localSheetId="32">#REF!</definedName>
    <definedName name="States" localSheetId="35">#REF!</definedName>
    <definedName name="States" localSheetId="38">#REF!</definedName>
    <definedName name="States" localSheetId="8">#REF!</definedName>
    <definedName name="States" localSheetId="11">#REF!</definedName>
    <definedName name="States" localSheetId="14">#REF!</definedName>
    <definedName name="States" localSheetId="17">#REF!</definedName>
    <definedName name="States" localSheetId="20">#REF!</definedName>
    <definedName name="States" localSheetId="23">#REF!</definedName>
    <definedName name="States" localSheetId="26">#REF!</definedName>
    <definedName name="States" localSheetId="29">#REF!</definedName>
    <definedName name="States">#REF!</definedName>
    <definedName name="Tennessee" localSheetId="31">#REF!</definedName>
    <definedName name="Tennessee" localSheetId="34">#REF!</definedName>
    <definedName name="Tennessee" localSheetId="37">#REF!</definedName>
    <definedName name="Tennessee" localSheetId="7">#REF!</definedName>
    <definedName name="Tennessee" localSheetId="10">#REF!</definedName>
    <definedName name="Tennessee" localSheetId="13">#REF!</definedName>
    <definedName name="Tennessee" localSheetId="16">#REF!</definedName>
    <definedName name="Tennessee" localSheetId="19">#REF!</definedName>
    <definedName name="Tennessee" localSheetId="22">#REF!</definedName>
    <definedName name="Tennessee" localSheetId="25">#REF!</definedName>
    <definedName name="Tennessee" localSheetId="28">#REF!</definedName>
    <definedName name="Tennessee" localSheetId="30">#REF!</definedName>
    <definedName name="Tennessee" localSheetId="33">#REF!</definedName>
    <definedName name="Tennessee" localSheetId="36">#REF!</definedName>
    <definedName name="Tennessee" localSheetId="6">#REF!</definedName>
    <definedName name="Tennessee" localSheetId="9">#REF!</definedName>
    <definedName name="Tennessee" localSheetId="12">#REF!</definedName>
    <definedName name="Tennessee" localSheetId="15">#REF!</definedName>
    <definedName name="Tennessee" localSheetId="18">#REF!</definedName>
    <definedName name="Tennessee" localSheetId="21">#REF!</definedName>
    <definedName name="Tennessee" localSheetId="24">#REF!</definedName>
    <definedName name="Tennessee" localSheetId="27">#REF!</definedName>
    <definedName name="Tennessee" localSheetId="32">#REF!</definedName>
    <definedName name="Tennessee" localSheetId="35">#REF!</definedName>
    <definedName name="Tennessee" localSheetId="38">#REF!</definedName>
    <definedName name="Tennessee" localSheetId="8">#REF!</definedName>
    <definedName name="Tennessee" localSheetId="11">#REF!</definedName>
    <definedName name="Tennessee" localSheetId="14">#REF!</definedName>
    <definedName name="Tennessee" localSheetId="17">#REF!</definedName>
    <definedName name="Tennessee" localSheetId="20">#REF!</definedName>
    <definedName name="Tennessee" localSheetId="23">#REF!</definedName>
    <definedName name="Tennessee" localSheetId="26">#REF!</definedName>
    <definedName name="Tennessee" localSheetId="29">#REF!</definedName>
    <definedName name="Tennessee">#REF!</definedName>
    <definedName name="Texas" localSheetId="31">#REF!</definedName>
    <definedName name="Texas" localSheetId="34">#REF!</definedName>
    <definedName name="Texas" localSheetId="37">#REF!</definedName>
    <definedName name="Texas" localSheetId="7">#REF!</definedName>
    <definedName name="Texas" localSheetId="10">#REF!</definedName>
    <definedName name="Texas" localSheetId="13">#REF!</definedName>
    <definedName name="Texas" localSheetId="16">#REF!</definedName>
    <definedName name="Texas" localSheetId="19">#REF!</definedName>
    <definedName name="Texas" localSheetId="22">#REF!</definedName>
    <definedName name="Texas" localSheetId="25">#REF!</definedName>
    <definedName name="Texas" localSheetId="28">#REF!</definedName>
    <definedName name="Texas" localSheetId="30">#REF!</definedName>
    <definedName name="Texas" localSheetId="33">#REF!</definedName>
    <definedName name="Texas" localSheetId="36">#REF!</definedName>
    <definedName name="Texas" localSheetId="6">#REF!</definedName>
    <definedName name="Texas" localSheetId="9">#REF!</definedName>
    <definedName name="Texas" localSheetId="12">#REF!</definedName>
    <definedName name="Texas" localSheetId="15">#REF!</definedName>
    <definedName name="Texas" localSheetId="18">#REF!</definedName>
    <definedName name="Texas" localSheetId="21">#REF!</definedName>
    <definedName name="Texas" localSheetId="24">#REF!</definedName>
    <definedName name="Texas" localSheetId="27">#REF!</definedName>
    <definedName name="Texas" localSheetId="32">#REF!</definedName>
    <definedName name="Texas" localSheetId="35">#REF!</definedName>
    <definedName name="Texas" localSheetId="38">#REF!</definedName>
    <definedName name="Texas" localSheetId="8">#REF!</definedName>
    <definedName name="Texas" localSheetId="11">#REF!</definedName>
    <definedName name="Texas" localSheetId="14">#REF!</definedName>
    <definedName name="Texas" localSheetId="17">#REF!</definedName>
    <definedName name="Texas" localSheetId="20">#REF!</definedName>
    <definedName name="Texas" localSheetId="23">#REF!</definedName>
    <definedName name="Texas" localSheetId="26">#REF!</definedName>
    <definedName name="Texas" localSheetId="29">#REF!</definedName>
    <definedName name="Texas">#REF!</definedName>
    <definedName name="Text11" localSheetId="5">'MATERIALS(Part 1)'!#REF!</definedName>
    <definedName name="Text11" localSheetId="32">'MATERIALS(Part 10)'!#REF!</definedName>
    <definedName name="Text11" localSheetId="35">'MATERIALS(Part 11)'!#REF!</definedName>
    <definedName name="Text11" localSheetId="38">'MATERIALS(Part 12)'!#REF!</definedName>
    <definedName name="Text11" localSheetId="8">'MATERIALS(Part 2)'!#REF!</definedName>
    <definedName name="Text11" localSheetId="11">'MATERIALS(Part 3)'!#REF!</definedName>
    <definedName name="Text11" localSheetId="14">'MATERIALS(Part 4)'!#REF!</definedName>
    <definedName name="Text11" localSheetId="17">'MATERIALS(Part 5)'!#REF!</definedName>
    <definedName name="Text11" localSheetId="20">'MATERIALS(Part 6)'!#REF!</definedName>
    <definedName name="Text11" localSheetId="23">'MATERIALS(Part 7)'!#REF!</definedName>
    <definedName name="Text11" localSheetId="26">'MATERIALS(Part 8)'!#REF!</definedName>
    <definedName name="Text11" localSheetId="29">'MATERIALS(Part 9)'!#REF!</definedName>
    <definedName name="Utah" localSheetId="31">#REF!</definedName>
    <definedName name="Utah" localSheetId="34">#REF!</definedName>
    <definedName name="Utah" localSheetId="37">#REF!</definedName>
    <definedName name="Utah" localSheetId="7">#REF!</definedName>
    <definedName name="Utah" localSheetId="10">#REF!</definedName>
    <definedName name="Utah" localSheetId="13">#REF!</definedName>
    <definedName name="Utah" localSheetId="16">#REF!</definedName>
    <definedName name="Utah" localSheetId="19">#REF!</definedName>
    <definedName name="Utah" localSheetId="22">#REF!</definedName>
    <definedName name="Utah" localSheetId="25">#REF!</definedName>
    <definedName name="Utah" localSheetId="28">#REF!</definedName>
    <definedName name="Utah" localSheetId="30">#REF!</definedName>
    <definedName name="Utah" localSheetId="33">#REF!</definedName>
    <definedName name="Utah" localSheetId="36">#REF!</definedName>
    <definedName name="Utah" localSheetId="6">#REF!</definedName>
    <definedName name="Utah" localSheetId="9">#REF!</definedName>
    <definedName name="Utah" localSheetId="12">#REF!</definedName>
    <definedName name="Utah" localSheetId="15">#REF!</definedName>
    <definedName name="Utah" localSheetId="18">#REF!</definedName>
    <definedName name="Utah" localSheetId="21">#REF!</definedName>
    <definedName name="Utah" localSheetId="24">#REF!</definedName>
    <definedName name="Utah" localSheetId="27">#REF!</definedName>
    <definedName name="Utah" localSheetId="32">#REF!</definedName>
    <definedName name="Utah" localSheetId="35">#REF!</definedName>
    <definedName name="Utah" localSheetId="38">#REF!</definedName>
    <definedName name="Utah" localSheetId="8">#REF!</definedName>
    <definedName name="Utah" localSheetId="11">#REF!</definedName>
    <definedName name="Utah" localSheetId="14">#REF!</definedName>
    <definedName name="Utah" localSheetId="17">#REF!</definedName>
    <definedName name="Utah" localSheetId="20">#REF!</definedName>
    <definedName name="Utah" localSheetId="23">#REF!</definedName>
    <definedName name="Utah" localSheetId="26">#REF!</definedName>
    <definedName name="Utah" localSheetId="29">#REF!</definedName>
    <definedName name="Utah">#REF!</definedName>
    <definedName name="Vermont" localSheetId="31">#REF!</definedName>
    <definedName name="Vermont" localSheetId="34">#REF!</definedName>
    <definedName name="Vermont" localSheetId="37">#REF!</definedName>
    <definedName name="Vermont" localSheetId="7">#REF!</definedName>
    <definedName name="Vermont" localSheetId="10">#REF!</definedName>
    <definedName name="Vermont" localSheetId="13">#REF!</definedName>
    <definedName name="Vermont" localSheetId="16">#REF!</definedName>
    <definedName name="Vermont" localSheetId="19">#REF!</definedName>
    <definedName name="Vermont" localSheetId="22">#REF!</definedName>
    <definedName name="Vermont" localSheetId="25">#REF!</definedName>
    <definedName name="Vermont" localSheetId="28">#REF!</definedName>
    <definedName name="Vermont" localSheetId="30">#REF!</definedName>
    <definedName name="Vermont" localSheetId="33">#REF!</definedName>
    <definedName name="Vermont" localSheetId="36">#REF!</definedName>
    <definedName name="Vermont" localSheetId="6">#REF!</definedName>
    <definedName name="Vermont" localSheetId="9">#REF!</definedName>
    <definedName name="Vermont" localSheetId="12">#REF!</definedName>
    <definedName name="Vermont" localSheetId="15">#REF!</definedName>
    <definedName name="Vermont" localSheetId="18">#REF!</definedName>
    <definedName name="Vermont" localSheetId="21">#REF!</definedName>
    <definedName name="Vermont" localSheetId="24">#REF!</definedName>
    <definedName name="Vermont" localSheetId="27">#REF!</definedName>
    <definedName name="Vermont" localSheetId="32">#REF!</definedName>
    <definedName name="Vermont" localSheetId="35">#REF!</definedName>
    <definedName name="Vermont" localSheetId="38">#REF!</definedName>
    <definedName name="Vermont" localSheetId="8">#REF!</definedName>
    <definedName name="Vermont" localSheetId="11">#REF!</definedName>
    <definedName name="Vermont" localSheetId="14">#REF!</definedName>
    <definedName name="Vermont" localSheetId="17">#REF!</definedName>
    <definedName name="Vermont" localSheetId="20">#REF!</definedName>
    <definedName name="Vermont" localSheetId="23">#REF!</definedName>
    <definedName name="Vermont" localSheetId="26">#REF!</definedName>
    <definedName name="Vermont" localSheetId="29">#REF!</definedName>
    <definedName name="Vermont">#REF!</definedName>
    <definedName name="Virginia" localSheetId="31">#REF!</definedName>
    <definedName name="Virginia" localSheetId="34">#REF!</definedName>
    <definedName name="Virginia" localSheetId="37">#REF!</definedName>
    <definedName name="Virginia" localSheetId="7">#REF!</definedName>
    <definedName name="Virginia" localSheetId="10">#REF!</definedName>
    <definedName name="Virginia" localSheetId="13">#REF!</definedName>
    <definedName name="Virginia" localSheetId="16">#REF!</definedName>
    <definedName name="Virginia" localSheetId="19">#REF!</definedName>
    <definedName name="Virginia" localSheetId="22">#REF!</definedName>
    <definedName name="Virginia" localSheetId="25">#REF!</definedName>
    <definedName name="Virginia" localSheetId="28">#REF!</definedName>
    <definedName name="Virginia" localSheetId="30">#REF!</definedName>
    <definedName name="Virginia" localSheetId="33">#REF!</definedName>
    <definedName name="Virginia" localSheetId="36">#REF!</definedName>
    <definedName name="Virginia" localSheetId="6">#REF!</definedName>
    <definedName name="Virginia" localSheetId="9">#REF!</definedName>
    <definedName name="Virginia" localSheetId="12">#REF!</definedName>
    <definedName name="Virginia" localSheetId="15">#REF!</definedName>
    <definedName name="Virginia" localSheetId="18">#REF!</definedName>
    <definedName name="Virginia" localSheetId="21">#REF!</definedName>
    <definedName name="Virginia" localSheetId="24">#REF!</definedName>
    <definedName name="Virginia" localSheetId="27">#REF!</definedName>
    <definedName name="Virginia" localSheetId="32">#REF!</definedName>
    <definedName name="Virginia" localSheetId="35">#REF!</definedName>
    <definedName name="Virginia" localSheetId="38">#REF!</definedName>
    <definedName name="Virginia" localSheetId="8">#REF!</definedName>
    <definedName name="Virginia" localSheetId="11">#REF!</definedName>
    <definedName name="Virginia" localSheetId="14">#REF!</definedName>
    <definedName name="Virginia" localSheetId="17">#REF!</definedName>
    <definedName name="Virginia" localSheetId="20">#REF!</definedName>
    <definedName name="Virginia" localSheetId="23">#REF!</definedName>
    <definedName name="Virginia" localSheetId="26">#REF!</definedName>
    <definedName name="Virginia" localSheetId="29">#REF!</definedName>
    <definedName name="Virginia">#REF!</definedName>
    <definedName name="Washington" localSheetId="31">#REF!</definedName>
    <definedName name="Washington" localSheetId="34">#REF!</definedName>
    <definedName name="Washington" localSheetId="37">#REF!</definedName>
    <definedName name="Washington" localSheetId="7">#REF!</definedName>
    <definedName name="Washington" localSheetId="10">#REF!</definedName>
    <definedName name="Washington" localSheetId="13">#REF!</definedName>
    <definedName name="Washington" localSheetId="16">#REF!</definedName>
    <definedName name="Washington" localSheetId="19">#REF!</definedName>
    <definedName name="Washington" localSheetId="22">#REF!</definedName>
    <definedName name="Washington" localSheetId="25">#REF!</definedName>
    <definedName name="Washington" localSheetId="28">#REF!</definedName>
    <definedName name="Washington" localSheetId="30">#REF!</definedName>
    <definedName name="Washington" localSheetId="33">#REF!</definedName>
    <definedName name="Washington" localSheetId="36">#REF!</definedName>
    <definedName name="Washington" localSheetId="6">#REF!</definedName>
    <definedName name="Washington" localSheetId="9">#REF!</definedName>
    <definedName name="Washington" localSheetId="12">#REF!</definedName>
    <definedName name="Washington" localSheetId="15">#REF!</definedName>
    <definedName name="Washington" localSheetId="18">#REF!</definedName>
    <definedName name="Washington" localSheetId="21">#REF!</definedName>
    <definedName name="Washington" localSheetId="24">#REF!</definedName>
    <definedName name="Washington" localSheetId="27">#REF!</definedName>
    <definedName name="Washington" localSheetId="32">#REF!</definedName>
    <definedName name="Washington" localSheetId="35">#REF!</definedName>
    <definedName name="Washington" localSheetId="38">#REF!</definedName>
    <definedName name="Washington" localSheetId="8">#REF!</definedName>
    <definedName name="Washington" localSheetId="11">#REF!</definedName>
    <definedName name="Washington" localSheetId="14">#REF!</definedName>
    <definedName name="Washington" localSheetId="17">#REF!</definedName>
    <definedName name="Washington" localSheetId="20">#REF!</definedName>
    <definedName name="Washington" localSheetId="23">#REF!</definedName>
    <definedName name="Washington" localSheetId="26">#REF!</definedName>
    <definedName name="Washington" localSheetId="29">#REF!</definedName>
    <definedName name="Washington">#REF!</definedName>
    <definedName name="WestVirginia" localSheetId="31">#REF!</definedName>
    <definedName name="WestVirginia" localSheetId="34">#REF!</definedName>
    <definedName name="WestVirginia" localSheetId="37">#REF!</definedName>
    <definedName name="WestVirginia" localSheetId="7">#REF!</definedName>
    <definedName name="WestVirginia" localSheetId="10">#REF!</definedName>
    <definedName name="WestVirginia" localSheetId="13">#REF!</definedName>
    <definedName name="WestVirginia" localSheetId="16">#REF!</definedName>
    <definedName name="WestVirginia" localSheetId="19">#REF!</definedName>
    <definedName name="WestVirginia" localSheetId="22">#REF!</definedName>
    <definedName name="WestVirginia" localSheetId="25">#REF!</definedName>
    <definedName name="WestVirginia" localSheetId="28">#REF!</definedName>
    <definedName name="WestVirginia" localSheetId="30">#REF!</definedName>
    <definedName name="WestVirginia" localSheetId="33">#REF!</definedName>
    <definedName name="WestVirginia" localSheetId="36">#REF!</definedName>
    <definedName name="WestVirginia" localSheetId="6">#REF!</definedName>
    <definedName name="WestVirginia" localSheetId="9">#REF!</definedName>
    <definedName name="WestVirginia" localSheetId="12">#REF!</definedName>
    <definedName name="WestVirginia" localSheetId="15">#REF!</definedName>
    <definedName name="WestVirginia" localSheetId="18">#REF!</definedName>
    <definedName name="WestVirginia" localSheetId="21">#REF!</definedName>
    <definedName name="WestVirginia" localSheetId="24">#REF!</definedName>
    <definedName name="WestVirginia" localSheetId="27">#REF!</definedName>
    <definedName name="WestVirginia" localSheetId="32">#REF!</definedName>
    <definedName name="WestVirginia" localSheetId="35">#REF!</definedName>
    <definedName name="WestVirginia" localSheetId="38">#REF!</definedName>
    <definedName name="WestVirginia" localSheetId="8">#REF!</definedName>
    <definedName name="WestVirginia" localSheetId="11">#REF!</definedName>
    <definedName name="WestVirginia" localSheetId="14">#REF!</definedName>
    <definedName name="WestVirginia" localSheetId="17">#REF!</definedName>
    <definedName name="WestVirginia" localSheetId="20">#REF!</definedName>
    <definedName name="WestVirginia" localSheetId="23">#REF!</definedName>
    <definedName name="WestVirginia" localSheetId="26">#REF!</definedName>
    <definedName name="WestVirginia" localSheetId="29">#REF!</definedName>
    <definedName name="WestVirginia">#REF!</definedName>
    <definedName name="Wisconsin" localSheetId="31">#REF!</definedName>
    <definedName name="Wisconsin" localSheetId="34">#REF!</definedName>
    <definedName name="Wisconsin" localSheetId="37">#REF!</definedName>
    <definedName name="Wisconsin" localSheetId="7">#REF!</definedName>
    <definedName name="Wisconsin" localSheetId="10">#REF!</definedName>
    <definedName name="Wisconsin" localSheetId="13">#REF!</definedName>
    <definedName name="Wisconsin" localSheetId="16">#REF!</definedName>
    <definedName name="Wisconsin" localSheetId="19">#REF!</definedName>
    <definedName name="Wisconsin" localSheetId="22">#REF!</definedName>
    <definedName name="Wisconsin" localSheetId="25">#REF!</definedName>
    <definedName name="Wisconsin" localSheetId="28">#REF!</definedName>
    <definedName name="Wisconsin" localSheetId="30">#REF!</definedName>
    <definedName name="Wisconsin" localSheetId="33">#REF!</definedName>
    <definedName name="Wisconsin" localSheetId="36">#REF!</definedName>
    <definedName name="Wisconsin" localSheetId="6">#REF!</definedName>
    <definedName name="Wisconsin" localSheetId="9">#REF!</definedName>
    <definedName name="Wisconsin" localSheetId="12">#REF!</definedName>
    <definedName name="Wisconsin" localSheetId="15">#REF!</definedName>
    <definedName name="Wisconsin" localSheetId="18">#REF!</definedName>
    <definedName name="Wisconsin" localSheetId="21">#REF!</definedName>
    <definedName name="Wisconsin" localSheetId="24">#REF!</definedName>
    <definedName name="Wisconsin" localSheetId="27">#REF!</definedName>
    <definedName name="Wisconsin" localSheetId="32">#REF!</definedName>
    <definedName name="Wisconsin" localSheetId="35">#REF!</definedName>
    <definedName name="Wisconsin" localSheetId="38">#REF!</definedName>
    <definedName name="Wisconsin" localSheetId="8">#REF!</definedName>
    <definedName name="Wisconsin" localSheetId="11">#REF!</definedName>
    <definedName name="Wisconsin" localSheetId="14">#REF!</definedName>
    <definedName name="Wisconsin" localSheetId="17">#REF!</definedName>
    <definedName name="Wisconsin" localSheetId="20">#REF!</definedName>
    <definedName name="Wisconsin" localSheetId="23">#REF!</definedName>
    <definedName name="Wisconsin" localSheetId="26">#REF!</definedName>
    <definedName name="Wisconsin" localSheetId="29">#REF!</definedName>
    <definedName name="Wisconsin">#REF!</definedName>
    <definedName name="Wyoming" localSheetId="31">#REF!</definedName>
    <definedName name="Wyoming" localSheetId="34">#REF!</definedName>
    <definedName name="Wyoming" localSheetId="37">#REF!</definedName>
    <definedName name="Wyoming" localSheetId="7">#REF!</definedName>
    <definedName name="Wyoming" localSheetId="10">#REF!</definedName>
    <definedName name="Wyoming" localSheetId="13">#REF!</definedName>
    <definedName name="Wyoming" localSheetId="16">#REF!</definedName>
    <definedName name="Wyoming" localSheetId="19">#REF!</definedName>
    <definedName name="Wyoming" localSheetId="22">#REF!</definedName>
    <definedName name="Wyoming" localSheetId="25">#REF!</definedName>
    <definedName name="Wyoming" localSheetId="28">#REF!</definedName>
    <definedName name="Wyoming" localSheetId="30">#REF!</definedName>
    <definedName name="Wyoming" localSheetId="33">#REF!</definedName>
    <definedName name="Wyoming" localSheetId="36">#REF!</definedName>
    <definedName name="Wyoming" localSheetId="6">#REF!</definedName>
    <definedName name="Wyoming" localSheetId="9">#REF!</definedName>
    <definedName name="Wyoming" localSheetId="12">#REF!</definedName>
    <definedName name="Wyoming" localSheetId="15">#REF!</definedName>
    <definedName name="Wyoming" localSheetId="18">#REF!</definedName>
    <definedName name="Wyoming" localSheetId="21">#REF!</definedName>
    <definedName name="Wyoming" localSheetId="24">#REF!</definedName>
    <definedName name="Wyoming" localSheetId="27">#REF!</definedName>
    <definedName name="Wyoming" localSheetId="32">#REF!</definedName>
    <definedName name="Wyoming" localSheetId="35">#REF!</definedName>
    <definedName name="Wyoming" localSheetId="38">#REF!</definedName>
    <definedName name="Wyoming" localSheetId="8">#REF!</definedName>
    <definedName name="Wyoming" localSheetId="11">#REF!</definedName>
    <definedName name="Wyoming" localSheetId="14">#REF!</definedName>
    <definedName name="Wyoming" localSheetId="17">#REF!</definedName>
    <definedName name="Wyoming" localSheetId="20">#REF!</definedName>
    <definedName name="Wyoming" localSheetId="23">#REF!</definedName>
    <definedName name="Wyoming" localSheetId="26">#REF!</definedName>
    <definedName name="Wyoming" localSheetId="29">#REF!</definedName>
    <definedName name="Wyoming">#REF!</definedName>
    <definedName name="Yes_No" localSheetId="31">#REF!</definedName>
    <definedName name="Yes_No" localSheetId="34">#REF!</definedName>
    <definedName name="Yes_No" localSheetId="37">#REF!</definedName>
    <definedName name="Yes_No" localSheetId="7">#REF!</definedName>
    <definedName name="Yes_No" localSheetId="10">#REF!</definedName>
    <definedName name="Yes_No" localSheetId="13">#REF!</definedName>
    <definedName name="Yes_No" localSheetId="16">#REF!</definedName>
    <definedName name="Yes_No" localSheetId="19">#REF!</definedName>
    <definedName name="Yes_No" localSheetId="22">#REF!</definedName>
    <definedName name="Yes_No" localSheetId="25">#REF!</definedName>
    <definedName name="Yes_No" localSheetId="28">#REF!</definedName>
    <definedName name="Yes_No" localSheetId="30">#REF!</definedName>
    <definedName name="Yes_No" localSheetId="33">#REF!</definedName>
    <definedName name="Yes_No" localSheetId="36">#REF!</definedName>
    <definedName name="Yes_No" localSheetId="6">#REF!</definedName>
    <definedName name="Yes_No" localSheetId="9">#REF!</definedName>
    <definedName name="Yes_No" localSheetId="12">#REF!</definedName>
    <definedName name="Yes_No" localSheetId="15">#REF!</definedName>
    <definedName name="Yes_No" localSheetId="18">#REF!</definedName>
    <definedName name="Yes_No" localSheetId="21">#REF!</definedName>
    <definedName name="Yes_No" localSheetId="24">#REF!</definedName>
    <definedName name="Yes_No" localSheetId="27">#REF!</definedName>
    <definedName name="Yes_No" localSheetId="32">#REF!</definedName>
    <definedName name="Yes_No" localSheetId="35">#REF!</definedName>
    <definedName name="Yes_No" localSheetId="38">#REF!</definedName>
    <definedName name="Yes_No" localSheetId="8">#REF!</definedName>
    <definedName name="Yes_No" localSheetId="11">#REF!</definedName>
    <definedName name="Yes_No" localSheetId="14">#REF!</definedName>
    <definedName name="Yes_No" localSheetId="17">#REF!</definedName>
    <definedName name="Yes_No" localSheetId="20">#REF!</definedName>
    <definedName name="Yes_No" localSheetId="23">#REF!</definedName>
    <definedName name="Yes_No" localSheetId="26">#REF!</definedName>
    <definedName name="Yes_No" localSheetId="29">#REF!</definedName>
    <definedName name="Yes_No">#REF!</definedName>
  </definedNames>
  <calcPr calcId="162913"/>
  <fileRecoveryPr autoRecover="0"/>
</workbook>
</file>

<file path=xl/calcChain.xml><?xml version="1.0" encoding="utf-8"?>
<calcChain xmlns="http://schemas.openxmlformats.org/spreadsheetml/2006/main">
  <c r="AD63" i="276" l="1"/>
  <c r="H63" i="276"/>
  <c r="AE63" i="276" s="1"/>
  <c r="G63" i="276"/>
  <c r="E63" i="276"/>
  <c r="AD62" i="276"/>
  <c r="H62" i="276"/>
  <c r="AE62" i="276" s="1"/>
  <c r="G62" i="276"/>
  <c r="E62" i="276"/>
  <c r="AD61" i="276"/>
  <c r="H61" i="276"/>
  <c r="AE61" i="276" s="1"/>
  <c r="G61" i="276"/>
  <c r="E61" i="276"/>
  <c r="AD60" i="276"/>
  <c r="H60" i="276"/>
  <c r="AE60" i="276" s="1"/>
  <c r="G60" i="276"/>
  <c r="E60" i="276"/>
  <c r="AD59" i="276"/>
  <c r="H59" i="276"/>
  <c r="AE59" i="276" s="1"/>
  <c r="G59" i="276"/>
  <c r="E59" i="276"/>
  <c r="AD58" i="276"/>
  <c r="H58" i="276"/>
  <c r="AE58" i="276" s="1"/>
  <c r="G58" i="276"/>
  <c r="E58" i="276"/>
  <c r="AD57" i="276"/>
  <c r="H57" i="276"/>
  <c r="AE57" i="276" s="1"/>
  <c r="G57" i="276"/>
  <c r="E57" i="276"/>
  <c r="AD56" i="276"/>
  <c r="H56" i="276"/>
  <c r="AE56" i="276" s="1"/>
  <c r="G56" i="276"/>
  <c r="E56" i="276"/>
  <c r="AD55" i="276"/>
  <c r="H55" i="276"/>
  <c r="AE55" i="276" s="1"/>
  <c r="G55" i="276"/>
  <c r="E55" i="276"/>
  <c r="AD54" i="276"/>
  <c r="H54" i="276"/>
  <c r="AE54" i="276" s="1"/>
  <c r="G54" i="276"/>
  <c r="E54" i="276"/>
  <c r="AD53" i="276"/>
  <c r="H53" i="276"/>
  <c r="AE53" i="276" s="1"/>
  <c r="G53" i="276"/>
  <c r="E53" i="276"/>
  <c r="AD52" i="276"/>
  <c r="H52" i="276"/>
  <c r="AE52" i="276" s="1"/>
  <c r="G52" i="276"/>
  <c r="E52" i="276"/>
  <c r="AD51" i="276"/>
  <c r="H51" i="276"/>
  <c r="AE51" i="276" s="1"/>
  <c r="G51" i="276"/>
  <c r="E51" i="276"/>
  <c r="AD50" i="276"/>
  <c r="H50" i="276"/>
  <c r="AE50" i="276" s="1"/>
  <c r="G50" i="276"/>
  <c r="E50" i="276"/>
  <c r="AD49" i="276"/>
  <c r="H49" i="276"/>
  <c r="AE49" i="276" s="1"/>
  <c r="G49" i="276"/>
  <c r="E49" i="276"/>
  <c r="AD48" i="276"/>
  <c r="H48" i="276"/>
  <c r="AE48" i="276" s="1"/>
  <c r="G48" i="276"/>
  <c r="E48" i="276"/>
  <c r="AD47" i="276"/>
  <c r="H47" i="276"/>
  <c r="AE47" i="276" s="1"/>
  <c r="G47" i="276"/>
  <c r="E47" i="276"/>
  <c r="AD46" i="276"/>
  <c r="H46" i="276"/>
  <c r="AE46" i="276" s="1"/>
  <c r="G46" i="276"/>
  <c r="E46" i="276"/>
  <c r="AD45" i="276"/>
  <c r="H45" i="276"/>
  <c r="AE45" i="276" s="1"/>
  <c r="G45" i="276"/>
  <c r="E45" i="276"/>
  <c r="AD44" i="276"/>
  <c r="H44" i="276"/>
  <c r="AE44" i="276" s="1"/>
  <c r="G44" i="276"/>
  <c r="E44" i="276"/>
  <c r="AD43" i="276"/>
  <c r="H43" i="276"/>
  <c r="AE43" i="276" s="1"/>
  <c r="G43" i="276"/>
  <c r="E43" i="276"/>
  <c r="AD42" i="276"/>
  <c r="H42" i="276"/>
  <c r="AE42" i="276" s="1"/>
  <c r="G42" i="276"/>
  <c r="E42" i="276"/>
  <c r="AD41" i="276"/>
  <c r="H41" i="276"/>
  <c r="AE41" i="276" s="1"/>
  <c r="G41" i="276"/>
  <c r="E41" i="276"/>
  <c r="AD40" i="276"/>
  <c r="H40" i="276"/>
  <c r="AE40" i="276" s="1"/>
  <c r="G40" i="276"/>
  <c r="E40" i="276"/>
  <c r="AD39" i="276"/>
  <c r="H39" i="276"/>
  <c r="AE39" i="276" s="1"/>
  <c r="G39" i="276"/>
  <c r="E39" i="276"/>
  <c r="AD38" i="276"/>
  <c r="H38" i="276"/>
  <c r="AE38" i="276" s="1"/>
  <c r="G38" i="276"/>
  <c r="E38" i="276"/>
  <c r="AD37" i="276"/>
  <c r="H37" i="276"/>
  <c r="AE37" i="276" s="1"/>
  <c r="G37" i="276"/>
  <c r="E37" i="276"/>
  <c r="AD58" i="254"/>
  <c r="H58" i="254"/>
  <c r="AE58" i="254" s="1"/>
  <c r="G58" i="254"/>
  <c r="E58" i="254"/>
  <c r="AD57" i="254"/>
  <c r="H57" i="254"/>
  <c r="AE57" i="254" s="1"/>
  <c r="G57" i="254"/>
  <c r="E57" i="254"/>
  <c r="AD56" i="254"/>
  <c r="H56" i="254"/>
  <c r="AE56" i="254" s="1"/>
  <c r="G56" i="254"/>
  <c r="E56" i="254"/>
  <c r="AD55" i="254"/>
  <c r="H55" i="254"/>
  <c r="AE55" i="254" s="1"/>
  <c r="G55" i="254"/>
  <c r="E55" i="254"/>
  <c r="AD54" i="254"/>
  <c r="H54" i="254"/>
  <c r="AE54" i="254" s="1"/>
  <c r="G54" i="254"/>
  <c r="E54" i="254"/>
  <c r="AD53" i="254"/>
  <c r="H53" i="254"/>
  <c r="AE53" i="254" s="1"/>
  <c r="G53" i="254"/>
  <c r="E53" i="254"/>
  <c r="AD52" i="254"/>
  <c r="H52" i="254"/>
  <c r="AE52" i="254" s="1"/>
  <c r="G52" i="254"/>
  <c r="E52" i="254"/>
  <c r="AD51" i="254"/>
  <c r="H51" i="254"/>
  <c r="AE51" i="254" s="1"/>
  <c r="G51" i="254"/>
  <c r="E51" i="254"/>
  <c r="AD50" i="254"/>
  <c r="H50" i="254"/>
  <c r="AE50" i="254" s="1"/>
  <c r="G50" i="254"/>
  <c r="E50" i="254"/>
  <c r="AD49" i="254"/>
  <c r="H49" i="254"/>
  <c r="AE49" i="254" s="1"/>
  <c r="G49" i="254"/>
  <c r="E49" i="254"/>
  <c r="AD48" i="254"/>
  <c r="H48" i="254"/>
  <c r="AE48" i="254" s="1"/>
  <c r="G48" i="254"/>
  <c r="E48" i="254"/>
  <c r="AD47" i="254"/>
  <c r="H47" i="254"/>
  <c r="AE47" i="254" s="1"/>
  <c r="G47" i="254"/>
  <c r="E47" i="254"/>
  <c r="AD46" i="254"/>
  <c r="H46" i="254"/>
  <c r="AE46" i="254" s="1"/>
  <c r="G46" i="254"/>
  <c r="E46" i="254"/>
  <c r="AD45" i="254"/>
  <c r="H45" i="254"/>
  <c r="AE45" i="254" s="1"/>
  <c r="G45" i="254"/>
  <c r="E45" i="254"/>
  <c r="AD44" i="254"/>
  <c r="H44" i="254"/>
  <c r="AE44" i="254" s="1"/>
  <c r="G44" i="254"/>
  <c r="E44" i="254"/>
  <c r="AD43" i="254"/>
  <c r="H43" i="254"/>
  <c r="AE43" i="254" s="1"/>
  <c r="G43" i="254"/>
  <c r="E43" i="254"/>
  <c r="AD42" i="254"/>
  <c r="H42" i="254"/>
  <c r="AE42" i="254" s="1"/>
  <c r="G42" i="254"/>
  <c r="E42" i="254"/>
  <c r="AD41" i="254"/>
  <c r="H41" i="254"/>
  <c r="AE41" i="254" s="1"/>
  <c r="G41" i="254"/>
  <c r="E41" i="254"/>
  <c r="AD40" i="254"/>
  <c r="H40" i="254"/>
  <c r="AE40" i="254" s="1"/>
  <c r="G40" i="254"/>
  <c r="E40" i="254"/>
  <c r="AD39" i="254"/>
  <c r="H39" i="254"/>
  <c r="AE39" i="254" s="1"/>
  <c r="G39" i="254"/>
  <c r="E39" i="254"/>
  <c r="AD77" i="25"/>
  <c r="H77" i="25"/>
  <c r="AE77" i="25" s="1"/>
  <c r="G77" i="25"/>
  <c r="E77" i="25"/>
  <c r="AD76" i="25"/>
  <c r="H76" i="25"/>
  <c r="AE76" i="25" s="1"/>
  <c r="G76" i="25"/>
  <c r="E76" i="25"/>
  <c r="AD75" i="25"/>
  <c r="H75" i="25"/>
  <c r="AE75" i="25" s="1"/>
  <c r="G75" i="25"/>
  <c r="E75" i="25"/>
  <c r="AD74" i="25"/>
  <c r="H74" i="25"/>
  <c r="AE74" i="25" s="1"/>
  <c r="G74" i="25"/>
  <c r="E74" i="25"/>
  <c r="AD73" i="25"/>
  <c r="H73" i="25"/>
  <c r="AE73" i="25" s="1"/>
  <c r="G73" i="25"/>
  <c r="E73" i="25"/>
  <c r="AD72" i="25"/>
  <c r="H72" i="25"/>
  <c r="AE72" i="25" s="1"/>
  <c r="G72" i="25"/>
  <c r="E72" i="25"/>
  <c r="AD71" i="25"/>
  <c r="H71" i="25"/>
  <c r="AE71" i="25" s="1"/>
  <c r="G71" i="25"/>
  <c r="E71" i="25"/>
  <c r="AD70" i="25"/>
  <c r="H70" i="25"/>
  <c r="AE70" i="25" s="1"/>
  <c r="G70" i="25"/>
  <c r="E70" i="25"/>
  <c r="AD69" i="25"/>
  <c r="H69" i="25"/>
  <c r="AE69" i="25" s="1"/>
  <c r="G69" i="25"/>
  <c r="E69" i="25"/>
  <c r="AD68" i="25"/>
  <c r="H68" i="25"/>
  <c r="AE68" i="25" s="1"/>
  <c r="G68" i="25"/>
  <c r="E68" i="25"/>
  <c r="AD67" i="25"/>
  <c r="H67" i="25"/>
  <c r="AE67" i="25" s="1"/>
  <c r="G67" i="25"/>
  <c r="E67" i="25"/>
  <c r="AD66" i="25"/>
  <c r="H66" i="25"/>
  <c r="AE66" i="25" s="1"/>
  <c r="G66" i="25"/>
  <c r="E66" i="25"/>
  <c r="AD65" i="25"/>
  <c r="H65" i="25"/>
  <c r="AE65" i="25" s="1"/>
  <c r="G65" i="25"/>
  <c r="E65" i="25"/>
  <c r="AD64" i="25"/>
  <c r="H64" i="25"/>
  <c r="AE64" i="25" s="1"/>
  <c r="G64" i="25"/>
  <c r="E64" i="25"/>
  <c r="AD63" i="25"/>
  <c r="H63" i="25"/>
  <c r="AE63" i="25" s="1"/>
  <c r="G63" i="25"/>
  <c r="E63" i="25"/>
  <c r="AD62" i="25"/>
  <c r="H62" i="25"/>
  <c r="AE62" i="25" s="1"/>
  <c r="G62" i="25"/>
  <c r="E62" i="25"/>
  <c r="AD61" i="25"/>
  <c r="H61" i="25"/>
  <c r="AE61" i="25" s="1"/>
  <c r="G61" i="25"/>
  <c r="E61" i="25"/>
  <c r="AD60" i="25"/>
  <c r="H60" i="25"/>
  <c r="AE60" i="25" s="1"/>
  <c r="G60" i="25"/>
  <c r="E60" i="25"/>
  <c r="AD59" i="25"/>
  <c r="H59" i="25"/>
  <c r="AE59" i="25" s="1"/>
  <c r="G59" i="25"/>
  <c r="E59" i="25"/>
  <c r="AD58" i="25"/>
  <c r="H58" i="25"/>
  <c r="AE58" i="25" s="1"/>
  <c r="G58" i="25"/>
  <c r="E58" i="25"/>
  <c r="AD57" i="25"/>
  <c r="H57" i="25"/>
  <c r="AE57" i="25" s="1"/>
  <c r="G57" i="25"/>
  <c r="E57" i="25"/>
  <c r="AD56" i="25"/>
  <c r="H56" i="25"/>
  <c r="AE56" i="25" s="1"/>
  <c r="G56" i="25"/>
  <c r="E56" i="25"/>
  <c r="AD55" i="25"/>
  <c r="H55" i="25"/>
  <c r="AE55" i="25" s="1"/>
  <c r="G55" i="25"/>
  <c r="E55" i="25"/>
  <c r="AD54" i="25"/>
  <c r="H54" i="25"/>
  <c r="AE54" i="25" s="1"/>
  <c r="G54" i="25"/>
  <c r="E54" i="25"/>
  <c r="AD53" i="25"/>
  <c r="H53" i="25"/>
  <c r="AE53" i="25" s="1"/>
  <c r="G53" i="25"/>
  <c r="E53" i="25"/>
  <c r="AD52" i="25"/>
  <c r="H52" i="25"/>
  <c r="AE52" i="25" s="1"/>
  <c r="G52" i="25"/>
  <c r="E52" i="25"/>
  <c r="AD51" i="25"/>
  <c r="H51" i="25"/>
  <c r="AE51" i="25" s="1"/>
  <c r="G51" i="25"/>
  <c r="E51" i="25"/>
  <c r="AD50" i="25"/>
  <c r="H50" i="25"/>
  <c r="AE50" i="25" s="1"/>
  <c r="G50" i="25"/>
  <c r="E50" i="25"/>
  <c r="AD49" i="25"/>
  <c r="H49" i="25"/>
  <c r="AE49" i="25" s="1"/>
  <c r="G49" i="25"/>
  <c r="E49" i="25"/>
  <c r="AD48" i="25"/>
  <c r="H48" i="25"/>
  <c r="AE48" i="25" s="1"/>
  <c r="G48" i="25"/>
  <c r="E48" i="25"/>
  <c r="AD47" i="25"/>
  <c r="H47" i="25"/>
  <c r="AE47" i="25" s="1"/>
  <c r="G47" i="25"/>
  <c r="E47" i="25"/>
  <c r="AD46" i="25"/>
  <c r="H46" i="25"/>
  <c r="AE46" i="25" s="1"/>
  <c r="G46" i="25"/>
  <c r="E46" i="25"/>
  <c r="AD45" i="25"/>
  <c r="H45" i="25"/>
  <c r="AE45" i="25" s="1"/>
  <c r="G45" i="25"/>
  <c r="E45" i="25"/>
  <c r="AD44" i="25"/>
  <c r="H44" i="25"/>
  <c r="AE44" i="25" s="1"/>
  <c r="G44" i="25"/>
  <c r="E44" i="25"/>
  <c r="AD43" i="25"/>
  <c r="H43" i="25"/>
  <c r="AE43" i="25" s="1"/>
  <c r="G43" i="25"/>
  <c r="E43" i="25"/>
  <c r="AD42" i="25"/>
  <c r="H42" i="25"/>
  <c r="AE42" i="25" s="1"/>
  <c r="G42" i="25"/>
  <c r="E42" i="25"/>
  <c r="AD41" i="25"/>
  <c r="H41" i="25"/>
  <c r="AE41" i="25" s="1"/>
  <c r="G41" i="25"/>
  <c r="E41" i="25"/>
  <c r="AD40" i="25"/>
  <c r="H40" i="25"/>
  <c r="AE40" i="25" s="1"/>
  <c r="G40" i="25"/>
  <c r="E40" i="25"/>
  <c r="AD39" i="25"/>
  <c r="H39" i="25"/>
  <c r="AE39" i="25" s="1"/>
  <c r="G39" i="25"/>
  <c r="E39" i="25"/>
  <c r="AD38" i="25"/>
  <c r="H38" i="25"/>
  <c r="AE38" i="25" s="1"/>
  <c r="G38" i="25"/>
  <c r="E38" i="25"/>
  <c r="J8" i="285" l="1"/>
  <c r="K8" i="285"/>
  <c r="L8" i="285"/>
  <c r="M8" i="285"/>
  <c r="N8" i="285"/>
  <c r="O8" i="285"/>
  <c r="P8" i="285"/>
  <c r="Q8" i="285"/>
  <c r="R8" i="285"/>
  <c r="S8" i="285"/>
  <c r="T8" i="285"/>
  <c r="U8" i="285"/>
  <c r="V8" i="285"/>
  <c r="W8" i="285"/>
  <c r="X8" i="285"/>
  <c r="Y8" i="285"/>
  <c r="Z8" i="285"/>
  <c r="AA8" i="285"/>
  <c r="AB8" i="285"/>
  <c r="AC8" i="285"/>
  <c r="I8" i="285"/>
  <c r="J8" i="284"/>
  <c r="K8" i="284"/>
  <c r="L8" i="284"/>
  <c r="M8" i="284"/>
  <c r="N8" i="284"/>
  <c r="O8" i="284"/>
  <c r="P8" i="284"/>
  <c r="Q8" i="284"/>
  <c r="R8" i="284"/>
  <c r="S8" i="284"/>
  <c r="T8" i="284"/>
  <c r="U8" i="284"/>
  <c r="V8" i="284"/>
  <c r="W8" i="284"/>
  <c r="X8" i="284"/>
  <c r="Y8" i="284"/>
  <c r="Z8" i="284"/>
  <c r="AA8" i="284"/>
  <c r="AB8" i="284"/>
  <c r="AC8" i="284"/>
  <c r="I8" i="284"/>
  <c r="J8" i="283"/>
  <c r="K8" i="283"/>
  <c r="L8" i="283"/>
  <c r="M8" i="283"/>
  <c r="N8" i="283"/>
  <c r="O8" i="283"/>
  <c r="P8" i="283"/>
  <c r="Q8" i="283"/>
  <c r="R8" i="283"/>
  <c r="S8" i="283"/>
  <c r="T8" i="283"/>
  <c r="U8" i="283"/>
  <c r="V8" i="283"/>
  <c r="W8" i="283"/>
  <c r="X8" i="283"/>
  <c r="Y8" i="283"/>
  <c r="Z8" i="283"/>
  <c r="AA8" i="283"/>
  <c r="AB8" i="283"/>
  <c r="AC8" i="283"/>
  <c r="I8" i="283"/>
  <c r="J8" i="282"/>
  <c r="K8" i="282"/>
  <c r="L8" i="282"/>
  <c r="M8" i="282"/>
  <c r="N8" i="282"/>
  <c r="O8" i="282"/>
  <c r="P8" i="282"/>
  <c r="Q8" i="282"/>
  <c r="R8" i="282"/>
  <c r="S8" i="282"/>
  <c r="T8" i="282"/>
  <c r="U8" i="282"/>
  <c r="V8" i="282"/>
  <c r="W8" i="282"/>
  <c r="X8" i="282"/>
  <c r="Y8" i="282"/>
  <c r="Z8" i="282"/>
  <c r="AA8" i="282"/>
  <c r="AB8" i="282"/>
  <c r="AC8" i="282"/>
  <c r="I8" i="282"/>
  <c r="J8" i="281"/>
  <c r="K8" i="281"/>
  <c r="L8" i="281"/>
  <c r="M8" i="281"/>
  <c r="N8" i="281"/>
  <c r="O8" i="281"/>
  <c r="P8" i="281"/>
  <c r="Q8" i="281"/>
  <c r="R8" i="281"/>
  <c r="S8" i="281"/>
  <c r="T8" i="281"/>
  <c r="U8" i="281"/>
  <c r="V8" i="281"/>
  <c r="W8" i="281"/>
  <c r="X8" i="281"/>
  <c r="Y8" i="281"/>
  <c r="Z8" i="281"/>
  <c r="AA8" i="281"/>
  <c r="AB8" i="281"/>
  <c r="AC8" i="281"/>
  <c r="I8" i="281"/>
  <c r="J8" i="280"/>
  <c r="K8" i="280"/>
  <c r="L8" i="280"/>
  <c r="M8" i="280"/>
  <c r="N8" i="280"/>
  <c r="O8" i="280"/>
  <c r="P8" i="280"/>
  <c r="Q8" i="280"/>
  <c r="R8" i="280"/>
  <c r="S8" i="280"/>
  <c r="T8" i="280"/>
  <c r="U8" i="280"/>
  <c r="V8" i="280"/>
  <c r="W8" i="280"/>
  <c r="X8" i="280"/>
  <c r="Y8" i="280"/>
  <c r="Z8" i="280"/>
  <c r="AA8" i="280"/>
  <c r="AB8" i="280"/>
  <c r="AC8" i="280"/>
  <c r="I8" i="280"/>
  <c r="J8" i="279"/>
  <c r="K8" i="279"/>
  <c r="L8" i="279"/>
  <c r="M8" i="279"/>
  <c r="N8" i="279"/>
  <c r="O8" i="279"/>
  <c r="P8" i="279"/>
  <c r="Q8" i="279"/>
  <c r="R8" i="279"/>
  <c r="S8" i="279"/>
  <c r="T8" i="279"/>
  <c r="U8" i="279"/>
  <c r="V8" i="279"/>
  <c r="W8" i="279"/>
  <c r="X8" i="279"/>
  <c r="Y8" i="279"/>
  <c r="Z8" i="279"/>
  <c r="AA8" i="279"/>
  <c r="AB8" i="279"/>
  <c r="AC8" i="279"/>
  <c r="I8" i="279"/>
  <c r="J8" i="278"/>
  <c r="K8" i="278"/>
  <c r="L8" i="278"/>
  <c r="M8" i="278"/>
  <c r="N8" i="278"/>
  <c r="O8" i="278"/>
  <c r="P8" i="278"/>
  <c r="Q8" i="278"/>
  <c r="R8" i="278"/>
  <c r="S8" i="278"/>
  <c r="T8" i="278"/>
  <c r="U8" i="278"/>
  <c r="V8" i="278"/>
  <c r="W8" i="278"/>
  <c r="X8" i="278"/>
  <c r="Y8" i="278"/>
  <c r="Z8" i="278"/>
  <c r="AA8" i="278"/>
  <c r="AB8" i="278"/>
  <c r="AC8" i="278"/>
  <c r="I8" i="278"/>
  <c r="J8" i="277"/>
  <c r="K8" i="277"/>
  <c r="L8" i="277"/>
  <c r="M8" i="277"/>
  <c r="N8" i="277"/>
  <c r="O8" i="277"/>
  <c r="P8" i="277"/>
  <c r="Q8" i="277"/>
  <c r="R8" i="277"/>
  <c r="S8" i="277"/>
  <c r="T8" i="277"/>
  <c r="U8" i="277"/>
  <c r="V8" i="277"/>
  <c r="W8" i="277"/>
  <c r="X8" i="277"/>
  <c r="Y8" i="277"/>
  <c r="Z8" i="277"/>
  <c r="AA8" i="277"/>
  <c r="AB8" i="277"/>
  <c r="AC8" i="277"/>
  <c r="I8" i="277"/>
  <c r="J8" i="276"/>
  <c r="K8" i="276"/>
  <c r="L8" i="276"/>
  <c r="M8" i="276"/>
  <c r="N8" i="276"/>
  <c r="O8" i="276"/>
  <c r="P8" i="276"/>
  <c r="Q8" i="276"/>
  <c r="R8" i="276"/>
  <c r="S8" i="276"/>
  <c r="T8" i="276"/>
  <c r="U8" i="276"/>
  <c r="V8" i="276"/>
  <c r="W8" i="276"/>
  <c r="X8" i="276"/>
  <c r="Y8" i="276"/>
  <c r="Z8" i="276"/>
  <c r="AA8" i="276"/>
  <c r="AB8" i="276"/>
  <c r="AC8" i="276"/>
  <c r="I8" i="276"/>
  <c r="J8" i="254"/>
  <c r="K8" i="254"/>
  <c r="L8" i="254"/>
  <c r="M8" i="254"/>
  <c r="N8" i="254"/>
  <c r="O8" i="254"/>
  <c r="P8" i="254"/>
  <c r="Q8" i="254"/>
  <c r="R8" i="254"/>
  <c r="S8" i="254"/>
  <c r="T8" i="254"/>
  <c r="U8" i="254"/>
  <c r="V8" i="254"/>
  <c r="W8" i="254"/>
  <c r="X8" i="254"/>
  <c r="Y8" i="254"/>
  <c r="Z8" i="254"/>
  <c r="AA8" i="254"/>
  <c r="AB8" i="254"/>
  <c r="AC8" i="254"/>
  <c r="I8" i="254"/>
  <c r="AD39" i="285"/>
  <c r="H39" i="285"/>
  <c r="G39" i="285"/>
  <c r="E39" i="285"/>
  <c r="AD38" i="285"/>
  <c r="H38" i="285"/>
  <c r="G38" i="285"/>
  <c r="E38" i="285"/>
  <c r="AD37" i="285"/>
  <c r="H37" i="285"/>
  <c r="G37" i="285"/>
  <c r="E37" i="285"/>
  <c r="AD36" i="285"/>
  <c r="H36" i="285"/>
  <c r="G36" i="285"/>
  <c r="E36" i="285"/>
  <c r="AD35" i="285"/>
  <c r="H35" i="285"/>
  <c r="G35" i="285"/>
  <c r="E35" i="285"/>
  <c r="AD34" i="285"/>
  <c r="H34" i="285"/>
  <c r="G34" i="285"/>
  <c r="E34" i="285"/>
  <c r="AD33" i="285"/>
  <c r="H33" i="285"/>
  <c r="G33" i="285"/>
  <c r="E33" i="285"/>
  <c r="AD32" i="285"/>
  <c r="H32" i="285"/>
  <c r="G32" i="285"/>
  <c r="E32" i="285"/>
  <c r="AD31" i="285"/>
  <c r="H31" i="285"/>
  <c r="G31" i="285"/>
  <c r="E31" i="285"/>
  <c r="AD30" i="285"/>
  <c r="H30" i="285"/>
  <c r="G30" i="285"/>
  <c r="E30" i="285"/>
  <c r="AD29" i="285"/>
  <c r="H29" i="285"/>
  <c r="G29" i="285"/>
  <c r="E29" i="285"/>
  <c r="AD28" i="285"/>
  <c r="H28" i="285"/>
  <c r="G28" i="285"/>
  <c r="E28" i="285"/>
  <c r="AD27" i="285"/>
  <c r="H27" i="285"/>
  <c r="G27" i="285"/>
  <c r="E27" i="285"/>
  <c r="AD26" i="285"/>
  <c r="H26" i="285"/>
  <c r="G26" i="285"/>
  <c r="E26" i="285"/>
  <c r="AD25" i="285"/>
  <c r="H25" i="285"/>
  <c r="G25" i="285"/>
  <c r="E25" i="285"/>
  <c r="AD24" i="285"/>
  <c r="H24" i="285"/>
  <c r="G24" i="285"/>
  <c r="E24" i="285"/>
  <c r="AD23" i="285"/>
  <c r="H23" i="285"/>
  <c r="G23" i="285"/>
  <c r="E23" i="285"/>
  <c r="AD22" i="285"/>
  <c r="H22" i="285"/>
  <c r="G22" i="285"/>
  <c r="E22" i="285"/>
  <c r="AD21" i="285"/>
  <c r="H21" i="285"/>
  <c r="G21" i="285"/>
  <c r="E21" i="285"/>
  <c r="AD20" i="285"/>
  <c r="H20" i="285"/>
  <c r="G20" i="285"/>
  <c r="E20" i="285"/>
  <c r="AD19" i="285"/>
  <c r="H19" i="285"/>
  <c r="G19" i="285"/>
  <c r="E19" i="285"/>
  <c r="AD18" i="285"/>
  <c r="H18" i="285"/>
  <c r="G18" i="285"/>
  <c r="E18" i="285"/>
  <c r="AD17" i="285"/>
  <c r="H17" i="285"/>
  <c r="G17" i="285"/>
  <c r="E17" i="285"/>
  <c r="AD16" i="285"/>
  <c r="H16" i="285"/>
  <c r="G16" i="285"/>
  <c r="E16" i="285"/>
  <c r="AD15" i="285"/>
  <c r="H15" i="285"/>
  <c r="G15" i="285"/>
  <c r="E15" i="285"/>
  <c r="AD14" i="285"/>
  <c r="H14" i="285"/>
  <c r="G14" i="285"/>
  <c r="E14" i="285"/>
  <c r="AD13" i="285"/>
  <c r="H13" i="285"/>
  <c r="G13" i="285"/>
  <c r="E13" i="285"/>
  <c r="AD12" i="285"/>
  <c r="H12" i="285"/>
  <c r="G12" i="285"/>
  <c r="E12" i="285"/>
  <c r="AD11" i="285"/>
  <c r="H11" i="285"/>
  <c r="G11" i="285"/>
  <c r="E11" i="285"/>
  <c r="AD10" i="285"/>
  <c r="H10" i="285"/>
  <c r="G10" i="285"/>
  <c r="E10" i="285"/>
  <c r="AD9" i="285"/>
  <c r="H9" i="285"/>
  <c r="G9" i="285"/>
  <c r="E9" i="285"/>
  <c r="AD8" i="285"/>
  <c r="AA5" i="285"/>
  <c r="X5" i="285"/>
  <c r="U5" i="285"/>
  <c r="B5" i="285"/>
  <c r="AD39" i="284"/>
  <c r="H39" i="284"/>
  <c r="G39" i="284"/>
  <c r="E39" i="284"/>
  <c r="AD38" i="284"/>
  <c r="H38" i="284"/>
  <c r="G38" i="284"/>
  <c r="E38" i="284"/>
  <c r="AD37" i="284"/>
  <c r="H37" i="284"/>
  <c r="G37" i="284"/>
  <c r="E37" i="284"/>
  <c r="AD36" i="284"/>
  <c r="H36" i="284"/>
  <c r="G36" i="284"/>
  <c r="E36" i="284"/>
  <c r="AD35" i="284"/>
  <c r="H35" i="284"/>
  <c r="G35" i="284"/>
  <c r="E35" i="284"/>
  <c r="AD34" i="284"/>
  <c r="H34" i="284"/>
  <c r="G34" i="284"/>
  <c r="E34" i="284"/>
  <c r="AD33" i="284"/>
  <c r="H33" i="284"/>
  <c r="G33" i="284"/>
  <c r="E33" i="284"/>
  <c r="AD32" i="284"/>
  <c r="H32" i="284"/>
  <c r="G32" i="284"/>
  <c r="E32" i="284"/>
  <c r="AD31" i="284"/>
  <c r="H31" i="284"/>
  <c r="G31" i="284"/>
  <c r="E31" i="284"/>
  <c r="AD30" i="284"/>
  <c r="H30" i="284"/>
  <c r="G30" i="284"/>
  <c r="E30" i="284"/>
  <c r="AD29" i="284"/>
  <c r="H29" i="284"/>
  <c r="G29" i="284"/>
  <c r="E29" i="284"/>
  <c r="AD28" i="284"/>
  <c r="H28" i="284"/>
  <c r="G28" i="284"/>
  <c r="E28" i="284"/>
  <c r="AD27" i="284"/>
  <c r="H27" i="284"/>
  <c r="G27" i="284"/>
  <c r="E27" i="284"/>
  <c r="AD26" i="284"/>
  <c r="H26" i="284"/>
  <c r="G26" i="284"/>
  <c r="E26" i="284"/>
  <c r="AD25" i="284"/>
  <c r="H25" i="284"/>
  <c r="G25" i="284"/>
  <c r="E25" i="284"/>
  <c r="AD24" i="284"/>
  <c r="H24" i="284"/>
  <c r="G24" i="284"/>
  <c r="E24" i="284"/>
  <c r="AD23" i="284"/>
  <c r="H23" i="284"/>
  <c r="G23" i="284"/>
  <c r="E23" i="284"/>
  <c r="AD22" i="284"/>
  <c r="H22" i="284"/>
  <c r="G22" i="284"/>
  <c r="E22" i="284"/>
  <c r="AD21" i="284"/>
  <c r="H21" i="284"/>
  <c r="G21" i="284"/>
  <c r="E21" i="284"/>
  <c r="AD20" i="284"/>
  <c r="H20" i="284"/>
  <c r="G20" i="284"/>
  <c r="E20" i="284"/>
  <c r="AD19" i="284"/>
  <c r="H19" i="284"/>
  <c r="G19" i="284"/>
  <c r="E19" i="284"/>
  <c r="AD18" i="284"/>
  <c r="H18" i="284"/>
  <c r="G18" i="284"/>
  <c r="E18" i="284"/>
  <c r="AD17" i="284"/>
  <c r="H17" i="284"/>
  <c r="G17" i="284"/>
  <c r="E17" i="284"/>
  <c r="AD16" i="284"/>
  <c r="H16" i="284"/>
  <c r="G16" i="284"/>
  <c r="E16" i="284"/>
  <c r="AD15" i="284"/>
  <c r="H15" i="284"/>
  <c r="G15" i="284"/>
  <c r="E15" i="284"/>
  <c r="AD14" i="284"/>
  <c r="H14" i="284"/>
  <c r="G14" i="284"/>
  <c r="E14" i="284"/>
  <c r="AD13" i="284"/>
  <c r="H13" i="284"/>
  <c r="G13" i="284"/>
  <c r="E13" i="284"/>
  <c r="AD12" i="284"/>
  <c r="H12" i="284"/>
  <c r="G12" i="284"/>
  <c r="E12" i="284"/>
  <c r="AD11" i="284"/>
  <c r="H11" i="284"/>
  <c r="G11" i="284"/>
  <c r="E11" i="284"/>
  <c r="AD10" i="284"/>
  <c r="H10" i="284"/>
  <c r="G10" i="284"/>
  <c r="E10" i="284"/>
  <c r="AD9" i="284"/>
  <c r="H9" i="284"/>
  <c r="G9" i="284"/>
  <c r="E9" i="284"/>
  <c r="AD8" i="284"/>
  <c r="AA5" i="284"/>
  <c r="X5" i="284"/>
  <c r="U5" i="284"/>
  <c r="B5" i="284"/>
  <c r="AD39" i="283"/>
  <c r="H39" i="283"/>
  <c r="G39" i="283"/>
  <c r="E39" i="283"/>
  <c r="AD38" i="283"/>
  <c r="H38" i="283"/>
  <c r="G38" i="283"/>
  <c r="E38" i="283"/>
  <c r="AD37" i="283"/>
  <c r="H37" i="283"/>
  <c r="G37" i="283"/>
  <c r="E37" i="283"/>
  <c r="AD36" i="283"/>
  <c r="H36" i="283"/>
  <c r="G36" i="283"/>
  <c r="E36" i="283"/>
  <c r="AD35" i="283"/>
  <c r="H35" i="283"/>
  <c r="G35" i="283"/>
  <c r="E35" i="283"/>
  <c r="AD34" i="283"/>
  <c r="H34" i="283"/>
  <c r="G34" i="283"/>
  <c r="E34" i="283"/>
  <c r="AD33" i="283"/>
  <c r="H33" i="283"/>
  <c r="G33" i="283"/>
  <c r="E33" i="283"/>
  <c r="AD32" i="283"/>
  <c r="H32" i="283"/>
  <c r="G32" i="283"/>
  <c r="E32" i="283"/>
  <c r="AD31" i="283"/>
  <c r="H31" i="283"/>
  <c r="G31" i="283"/>
  <c r="E31" i="283"/>
  <c r="AD30" i="283"/>
  <c r="H30" i="283"/>
  <c r="G30" i="283"/>
  <c r="E30" i="283"/>
  <c r="AD29" i="283"/>
  <c r="H29" i="283"/>
  <c r="G29" i="283"/>
  <c r="E29" i="283"/>
  <c r="AD28" i="283"/>
  <c r="H28" i="283"/>
  <c r="G28" i="283"/>
  <c r="E28" i="283"/>
  <c r="AD27" i="283"/>
  <c r="H27" i="283"/>
  <c r="G27" i="283"/>
  <c r="E27" i="283"/>
  <c r="AD26" i="283"/>
  <c r="H26" i="283"/>
  <c r="G26" i="283"/>
  <c r="E26" i="283"/>
  <c r="AD25" i="283"/>
  <c r="H25" i="283"/>
  <c r="G25" i="283"/>
  <c r="E25" i="283"/>
  <c r="AD24" i="283"/>
  <c r="H24" i="283"/>
  <c r="G24" i="283"/>
  <c r="E24" i="283"/>
  <c r="AD23" i="283"/>
  <c r="H23" i="283"/>
  <c r="G23" i="283"/>
  <c r="E23" i="283"/>
  <c r="AD22" i="283"/>
  <c r="H22" i="283"/>
  <c r="G22" i="283"/>
  <c r="E22" i="283"/>
  <c r="AD21" i="283"/>
  <c r="H21" i="283"/>
  <c r="G21" i="283"/>
  <c r="E21" i="283"/>
  <c r="AD20" i="283"/>
  <c r="H20" i="283"/>
  <c r="G20" i="283"/>
  <c r="E20" i="283"/>
  <c r="AD19" i="283"/>
  <c r="H19" i="283"/>
  <c r="G19" i="283"/>
  <c r="E19" i="283"/>
  <c r="AD18" i="283"/>
  <c r="H18" i="283"/>
  <c r="G18" i="283"/>
  <c r="E18" i="283"/>
  <c r="AD17" i="283"/>
  <c r="H17" i="283"/>
  <c r="G17" i="283"/>
  <c r="E17" i="283"/>
  <c r="AD16" i="283"/>
  <c r="H16" i="283"/>
  <c r="G16" i="283"/>
  <c r="E16" i="283"/>
  <c r="AD15" i="283"/>
  <c r="H15" i="283"/>
  <c r="G15" i="283"/>
  <c r="E15" i="283"/>
  <c r="AD14" i="283"/>
  <c r="H14" i="283"/>
  <c r="G14" i="283"/>
  <c r="E14" i="283"/>
  <c r="AD13" i="283"/>
  <c r="H13" i="283"/>
  <c r="G13" i="283"/>
  <c r="E13" i="283"/>
  <c r="AD12" i="283"/>
  <c r="H12" i="283"/>
  <c r="G12" i="283"/>
  <c r="E12" i="283"/>
  <c r="AD11" i="283"/>
  <c r="H11" i="283"/>
  <c r="G11" i="283"/>
  <c r="E11" i="283"/>
  <c r="AD10" i="283"/>
  <c r="H10" i="283"/>
  <c r="G10" i="283"/>
  <c r="E10" i="283"/>
  <c r="AD9" i="283"/>
  <c r="H9" i="283"/>
  <c r="G9" i="283"/>
  <c r="E9" i="283"/>
  <c r="AD8" i="283"/>
  <c r="AA5" i="283"/>
  <c r="X5" i="283"/>
  <c r="U5" i="283"/>
  <c r="B5" i="283"/>
  <c r="AD39" i="282"/>
  <c r="H39" i="282"/>
  <c r="G39" i="282"/>
  <c r="E39" i="282"/>
  <c r="AD38" i="282"/>
  <c r="H38" i="282"/>
  <c r="G38" i="282"/>
  <c r="E38" i="282"/>
  <c r="AD37" i="282"/>
  <c r="H37" i="282"/>
  <c r="G37" i="282"/>
  <c r="E37" i="282"/>
  <c r="AD36" i="282"/>
  <c r="H36" i="282"/>
  <c r="G36" i="282"/>
  <c r="E36" i="282"/>
  <c r="AD35" i="282"/>
  <c r="H35" i="282"/>
  <c r="G35" i="282"/>
  <c r="E35" i="282"/>
  <c r="AD34" i="282"/>
  <c r="H34" i="282"/>
  <c r="G34" i="282"/>
  <c r="E34" i="282"/>
  <c r="AD33" i="282"/>
  <c r="H33" i="282"/>
  <c r="G33" i="282"/>
  <c r="E33" i="282"/>
  <c r="AD32" i="282"/>
  <c r="H32" i="282"/>
  <c r="G32" i="282"/>
  <c r="E32" i="282"/>
  <c r="AD31" i="282"/>
  <c r="H31" i="282"/>
  <c r="G31" i="282"/>
  <c r="E31" i="282"/>
  <c r="AD30" i="282"/>
  <c r="H30" i="282"/>
  <c r="G30" i="282"/>
  <c r="E30" i="282"/>
  <c r="AD29" i="282"/>
  <c r="H29" i="282"/>
  <c r="G29" i="282"/>
  <c r="E29" i="282"/>
  <c r="AD28" i="282"/>
  <c r="H28" i="282"/>
  <c r="G28" i="282"/>
  <c r="E28" i="282"/>
  <c r="AD27" i="282"/>
  <c r="H27" i="282"/>
  <c r="G27" i="282"/>
  <c r="E27" i="282"/>
  <c r="AD26" i="282"/>
  <c r="H26" i="282"/>
  <c r="G26" i="282"/>
  <c r="E26" i="282"/>
  <c r="AD25" i="282"/>
  <c r="H25" i="282"/>
  <c r="G25" i="282"/>
  <c r="E25" i="282"/>
  <c r="AD24" i="282"/>
  <c r="H24" i="282"/>
  <c r="G24" i="282"/>
  <c r="E24" i="282"/>
  <c r="AD23" i="282"/>
  <c r="H23" i="282"/>
  <c r="G23" i="282"/>
  <c r="E23" i="282"/>
  <c r="AD22" i="282"/>
  <c r="H22" i="282"/>
  <c r="G22" i="282"/>
  <c r="E22" i="282"/>
  <c r="AD21" i="282"/>
  <c r="H21" i="282"/>
  <c r="G21" i="282"/>
  <c r="E21" i="282"/>
  <c r="AD20" i="282"/>
  <c r="H20" i="282"/>
  <c r="G20" i="282"/>
  <c r="E20" i="282"/>
  <c r="AD19" i="282"/>
  <c r="H19" i="282"/>
  <c r="G19" i="282"/>
  <c r="E19" i="282"/>
  <c r="AD18" i="282"/>
  <c r="H18" i="282"/>
  <c r="G18" i="282"/>
  <c r="E18" i="282"/>
  <c r="AD17" i="282"/>
  <c r="H17" i="282"/>
  <c r="G17" i="282"/>
  <c r="E17" i="282"/>
  <c r="AD16" i="282"/>
  <c r="H16" i="282"/>
  <c r="G16" i="282"/>
  <c r="E16" i="282"/>
  <c r="AD15" i="282"/>
  <c r="H15" i="282"/>
  <c r="G15" i="282"/>
  <c r="E15" i="282"/>
  <c r="AD14" i="282"/>
  <c r="H14" i="282"/>
  <c r="G14" i="282"/>
  <c r="E14" i="282"/>
  <c r="AD13" i="282"/>
  <c r="H13" i="282"/>
  <c r="G13" i="282"/>
  <c r="E13" i="282"/>
  <c r="AD12" i="282"/>
  <c r="H12" i="282"/>
  <c r="G12" i="282"/>
  <c r="E12" i="282"/>
  <c r="AD11" i="282"/>
  <c r="H11" i="282"/>
  <c r="G11" i="282"/>
  <c r="E11" i="282"/>
  <c r="AD10" i="282"/>
  <c r="H10" i="282"/>
  <c r="G10" i="282"/>
  <c r="E10" i="282"/>
  <c r="AD9" i="282"/>
  <c r="H9" i="282"/>
  <c r="G9" i="282"/>
  <c r="E9" i="282"/>
  <c r="AD8" i="282"/>
  <c r="AA5" i="282"/>
  <c r="X5" i="282"/>
  <c r="U5" i="282"/>
  <c r="B5" i="282"/>
  <c r="AD39" i="281"/>
  <c r="H39" i="281"/>
  <c r="G39" i="281"/>
  <c r="E39" i="281"/>
  <c r="AD38" i="281"/>
  <c r="H38" i="281"/>
  <c r="G38" i="281"/>
  <c r="E38" i="281"/>
  <c r="AD37" i="281"/>
  <c r="H37" i="281"/>
  <c r="G37" i="281"/>
  <c r="E37" i="281"/>
  <c r="AD36" i="281"/>
  <c r="H36" i="281"/>
  <c r="G36" i="281"/>
  <c r="E36" i="281"/>
  <c r="AD35" i="281"/>
  <c r="H35" i="281"/>
  <c r="G35" i="281"/>
  <c r="E35" i="281"/>
  <c r="AD34" i="281"/>
  <c r="H34" i="281"/>
  <c r="G34" i="281"/>
  <c r="E34" i="281"/>
  <c r="AD33" i="281"/>
  <c r="H33" i="281"/>
  <c r="G33" i="281"/>
  <c r="E33" i="281"/>
  <c r="AD32" i="281"/>
  <c r="H32" i="281"/>
  <c r="G32" i="281"/>
  <c r="E32" i="281"/>
  <c r="AD31" i="281"/>
  <c r="H31" i="281"/>
  <c r="G31" i="281"/>
  <c r="E31" i="281"/>
  <c r="AD30" i="281"/>
  <c r="H30" i="281"/>
  <c r="G30" i="281"/>
  <c r="E30" i="281"/>
  <c r="AD29" i="281"/>
  <c r="H29" i="281"/>
  <c r="G29" i="281"/>
  <c r="E29" i="281"/>
  <c r="AD28" i="281"/>
  <c r="H28" i="281"/>
  <c r="G28" i="281"/>
  <c r="E28" i="281"/>
  <c r="AD27" i="281"/>
  <c r="H27" i="281"/>
  <c r="G27" i="281"/>
  <c r="E27" i="281"/>
  <c r="AD26" i="281"/>
  <c r="H26" i="281"/>
  <c r="G26" i="281"/>
  <c r="E26" i="281"/>
  <c r="AD25" i="281"/>
  <c r="H25" i="281"/>
  <c r="G25" i="281"/>
  <c r="E25" i="281"/>
  <c r="AD24" i="281"/>
  <c r="H24" i="281"/>
  <c r="G24" i="281"/>
  <c r="E24" i="281"/>
  <c r="AD23" i="281"/>
  <c r="H23" i="281"/>
  <c r="G23" i="281"/>
  <c r="E23" i="281"/>
  <c r="AD22" i="281"/>
  <c r="H22" i="281"/>
  <c r="G22" i="281"/>
  <c r="E22" i="281"/>
  <c r="AD21" i="281"/>
  <c r="H21" i="281"/>
  <c r="G21" i="281"/>
  <c r="E21" i="281"/>
  <c r="AD20" i="281"/>
  <c r="H20" i="281"/>
  <c r="G20" i="281"/>
  <c r="E20" i="281"/>
  <c r="AD19" i="281"/>
  <c r="H19" i="281"/>
  <c r="G19" i="281"/>
  <c r="E19" i="281"/>
  <c r="AD18" i="281"/>
  <c r="H18" i="281"/>
  <c r="G18" i="281"/>
  <c r="E18" i="281"/>
  <c r="AD17" i="281"/>
  <c r="H17" i="281"/>
  <c r="G17" i="281"/>
  <c r="E17" i="281"/>
  <c r="AD16" i="281"/>
  <c r="H16" i="281"/>
  <c r="G16" i="281"/>
  <c r="E16" i="281"/>
  <c r="AD15" i="281"/>
  <c r="H15" i="281"/>
  <c r="G15" i="281"/>
  <c r="E15" i="281"/>
  <c r="AD14" i="281"/>
  <c r="H14" i="281"/>
  <c r="G14" i="281"/>
  <c r="E14" i="281"/>
  <c r="AD13" i="281"/>
  <c r="H13" i="281"/>
  <c r="G13" i="281"/>
  <c r="E13" i="281"/>
  <c r="AD12" i="281"/>
  <c r="H12" i="281"/>
  <c r="G12" i="281"/>
  <c r="E12" i="281"/>
  <c r="AD11" i="281"/>
  <c r="H11" i="281"/>
  <c r="G11" i="281"/>
  <c r="E11" i="281"/>
  <c r="AD10" i="281"/>
  <c r="H10" i="281"/>
  <c r="G10" i="281"/>
  <c r="E10" i="281"/>
  <c r="AD9" i="281"/>
  <c r="H9" i="281"/>
  <c r="G9" i="281"/>
  <c r="E9" i="281"/>
  <c r="AD8" i="281"/>
  <c r="AA5" i="281"/>
  <c r="X5" i="281"/>
  <c r="U5" i="281"/>
  <c r="B5" i="281"/>
  <c r="AD39" i="280"/>
  <c r="H39" i="280"/>
  <c r="G39" i="280"/>
  <c r="E39" i="280"/>
  <c r="AD38" i="280"/>
  <c r="H38" i="280"/>
  <c r="G38" i="280"/>
  <c r="E38" i="280"/>
  <c r="AD37" i="280"/>
  <c r="H37" i="280"/>
  <c r="G37" i="280"/>
  <c r="E37" i="280"/>
  <c r="AD36" i="280"/>
  <c r="H36" i="280"/>
  <c r="G36" i="280"/>
  <c r="E36" i="280"/>
  <c r="AD35" i="280"/>
  <c r="H35" i="280"/>
  <c r="G35" i="280"/>
  <c r="E35" i="280"/>
  <c r="AD34" i="280"/>
  <c r="H34" i="280"/>
  <c r="G34" i="280"/>
  <c r="E34" i="280"/>
  <c r="AD33" i="280"/>
  <c r="H33" i="280"/>
  <c r="G33" i="280"/>
  <c r="E33" i="280"/>
  <c r="AD32" i="280"/>
  <c r="H32" i="280"/>
  <c r="G32" i="280"/>
  <c r="E32" i="280"/>
  <c r="AD31" i="280"/>
  <c r="H31" i="280"/>
  <c r="G31" i="280"/>
  <c r="E31" i="280"/>
  <c r="AD30" i="280"/>
  <c r="H30" i="280"/>
  <c r="G30" i="280"/>
  <c r="E30" i="280"/>
  <c r="AD29" i="280"/>
  <c r="H29" i="280"/>
  <c r="G29" i="280"/>
  <c r="E29" i="280"/>
  <c r="AD28" i="280"/>
  <c r="H28" i="280"/>
  <c r="G28" i="280"/>
  <c r="E28" i="280"/>
  <c r="AD27" i="280"/>
  <c r="H27" i="280"/>
  <c r="G27" i="280"/>
  <c r="E27" i="280"/>
  <c r="AD26" i="280"/>
  <c r="H26" i="280"/>
  <c r="G26" i="280"/>
  <c r="E26" i="280"/>
  <c r="AD25" i="280"/>
  <c r="H25" i="280"/>
  <c r="G25" i="280"/>
  <c r="E25" i="280"/>
  <c r="AD24" i="280"/>
  <c r="H24" i="280"/>
  <c r="G24" i="280"/>
  <c r="E24" i="280"/>
  <c r="AD23" i="280"/>
  <c r="H23" i="280"/>
  <c r="G23" i="280"/>
  <c r="E23" i="280"/>
  <c r="AD22" i="280"/>
  <c r="H22" i="280"/>
  <c r="G22" i="280"/>
  <c r="E22" i="280"/>
  <c r="AD21" i="280"/>
  <c r="H21" i="280"/>
  <c r="G21" i="280"/>
  <c r="E21" i="280"/>
  <c r="AD20" i="280"/>
  <c r="H20" i="280"/>
  <c r="G20" i="280"/>
  <c r="E20" i="280"/>
  <c r="AD19" i="280"/>
  <c r="H19" i="280"/>
  <c r="G19" i="280"/>
  <c r="E19" i="280"/>
  <c r="AD18" i="280"/>
  <c r="H18" i="280"/>
  <c r="G18" i="280"/>
  <c r="E18" i="280"/>
  <c r="AD17" i="280"/>
  <c r="H17" i="280"/>
  <c r="G17" i="280"/>
  <c r="E17" i="280"/>
  <c r="AD16" i="280"/>
  <c r="H16" i="280"/>
  <c r="G16" i="280"/>
  <c r="E16" i="280"/>
  <c r="AD15" i="280"/>
  <c r="H15" i="280"/>
  <c r="G15" i="280"/>
  <c r="E15" i="280"/>
  <c r="AD14" i="280"/>
  <c r="H14" i="280"/>
  <c r="G14" i="280"/>
  <c r="E14" i="280"/>
  <c r="AD13" i="280"/>
  <c r="H13" i="280"/>
  <c r="G13" i="280"/>
  <c r="E13" i="280"/>
  <c r="AD12" i="280"/>
  <c r="H12" i="280"/>
  <c r="G12" i="280"/>
  <c r="E12" i="280"/>
  <c r="AD11" i="280"/>
  <c r="H11" i="280"/>
  <c r="G11" i="280"/>
  <c r="E11" i="280"/>
  <c r="AD10" i="280"/>
  <c r="H10" i="280"/>
  <c r="G10" i="280"/>
  <c r="E10" i="280"/>
  <c r="AD9" i="280"/>
  <c r="H9" i="280"/>
  <c r="G9" i="280"/>
  <c r="E9" i="280"/>
  <c r="AD8" i="280"/>
  <c r="AA5" i="280"/>
  <c r="X5" i="280"/>
  <c r="U5" i="280"/>
  <c r="B5" i="280"/>
  <c r="AD39" i="279"/>
  <c r="H39" i="279"/>
  <c r="G39" i="279"/>
  <c r="E39" i="279"/>
  <c r="AD38" i="279"/>
  <c r="H38" i="279"/>
  <c r="G38" i="279"/>
  <c r="E38" i="279"/>
  <c r="AD37" i="279"/>
  <c r="H37" i="279"/>
  <c r="G37" i="279"/>
  <c r="E37" i="279"/>
  <c r="AD36" i="279"/>
  <c r="H36" i="279"/>
  <c r="G36" i="279"/>
  <c r="E36" i="279"/>
  <c r="AD35" i="279"/>
  <c r="H35" i="279"/>
  <c r="G35" i="279"/>
  <c r="E35" i="279"/>
  <c r="AD34" i="279"/>
  <c r="H34" i="279"/>
  <c r="G34" i="279"/>
  <c r="E34" i="279"/>
  <c r="AD33" i="279"/>
  <c r="H33" i="279"/>
  <c r="G33" i="279"/>
  <c r="E33" i="279"/>
  <c r="AD32" i="279"/>
  <c r="H32" i="279"/>
  <c r="G32" i="279"/>
  <c r="E32" i="279"/>
  <c r="AD31" i="279"/>
  <c r="H31" i="279"/>
  <c r="G31" i="279"/>
  <c r="E31" i="279"/>
  <c r="AD30" i="279"/>
  <c r="H30" i="279"/>
  <c r="G30" i="279"/>
  <c r="E30" i="279"/>
  <c r="AD29" i="279"/>
  <c r="H29" i="279"/>
  <c r="G29" i="279"/>
  <c r="E29" i="279"/>
  <c r="AD28" i="279"/>
  <c r="H28" i="279"/>
  <c r="G28" i="279"/>
  <c r="E28" i="279"/>
  <c r="AD27" i="279"/>
  <c r="H27" i="279"/>
  <c r="G27" i="279"/>
  <c r="E27" i="279"/>
  <c r="AD26" i="279"/>
  <c r="H26" i="279"/>
  <c r="G26" i="279"/>
  <c r="E26" i="279"/>
  <c r="AD25" i="279"/>
  <c r="H25" i="279"/>
  <c r="G25" i="279"/>
  <c r="E25" i="279"/>
  <c r="AD24" i="279"/>
  <c r="H24" i="279"/>
  <c r="G24" i="279"/>
  <c r="E24" i="279"/>
  <c r="AD23" i="279"/>
  <c r="H23" i="279"/>
  <c r="G23" i="279"/>
  <c r="E23" i="279"/>
  <c r="AD22" i="279"/>
  <c r="H22" i="279"/>
  <c r="G22" i="279"/>
  <c r="E22" i="279"/>
  <c r="AD21" i="279"/>
  <c r="H21" i="279"/>
  <c r="G21" i="279"/>
  <c r="E21" i="279"/>
  <c r="AD20" i="279"/>
  <c r="H20" i="279"/>
  <c r="G20" i="279"/>
  <c r="E20" i="279"/>
  <c r="AD19" i="279"/>
  <c r="H19" i="279"/>
  <c r="G19" i="279"/>
  <c r="E19" i="279"/>
  <c r="AD18" i="279"/>
  <c r="H18" i="279"/>
  <c r="G18" i="279"/>
  <c r="E18" i="279"/>
  <c r="AD17" i="279"/>
  <c r="H17" i="279"/>
  <c r="G17" i="279"/>
  <c r="E17" i="279"/>
  <c r="AD16" i="279"/>
  <c r="H16" i="279"/>
  <c r="G16" i="279"/>
  <c r="E16" i="279"/>
  <c r="AD15" i="279"/>
  <c r="H15" i="279"/>
  <c r="G15" i="279"/>
  <c r="E15" i="279"/>
  <c r="AD14" i="279"/>
  <c r="H14" i="279"/>
  <c r="G14" i="279"/>
  <c r="E14" i="279"/>
  <c r="AD13" i="279"/>
  <c r="H13" i="279"/>
  <c r="G13" i="279"/>
  <c r="E13" i="279"/>
  <c r="AD12" i="279"/>
  <c r="H12" i="279"/>
  <c r="G12" i="279"/>
  <c r="E12" i="279"/>
  <c r="AD11" i="279"/>
  <c r="H11" i="279"/>
  <c r="G11" i="279"/>
  <c r="E11" i="279"/>
  <c r="AD10" i="279"/>
  <c r="H10" i="279"/>
  <c r="G10" i="279"/>
  <c r="E10" i="279"/>
  <c r="AD9" i="279"/>
  <c r="AD8" i="279" s="1"/>
  <c r="H9" i="279"/>
  <c r="G9" i="279"/>
  <c r="E9" i="279"/>
  <c r="AA5" i="279"/>
  <c r="X5" i="279"/>
  <c r="U5" i="279"/>
  <c r="B5" i="279"/>
  <c r="AD39" i="278"/>
  <c r="H39" i="278"/>
  <c r="G39" i="278"/>
  <c r="E39" i="278"/>
  <c r="AD38" i="278"/>
  <c r="H38" i="278"/>
  <c r="G38" i="278"/>
  <c r="E38" i="278"/>
  <c r="AD37" i="278"/>
  <c r="H37" i="278"/>
  <c r="G37" i="278"/>
  <c r="E37" i="278"/>
  <c r="AD36" i="278"/>
  <c r="H36" i="278"/>
  <c r="G36" i="278"/>
  <c r="E36" i="278"/>
  <c r="AD35" i="278"/>
  <c r="H35" i="278"/>
  <c r="G35" i="278"/>
  <c r="E35" i="278"/>
  <c r="AD34" i="278"/>
  <c r="H34" i="278"/>
  <c r="G34" i="278"/>
  <c r="E34" i="278"/>
  <c r="AD33" i="278"/>
  <c r="H33" i="278"/>
  <c r="G33" i="278"/>
  <c r="E33" i="278"/>
  <c r="AD32" i="278"/>
  <c r="H32" i="278"/>
  <c r="G32" i="278"/>
  <c r="E32" i="278"/>
  <c r="AD31" i="278"/>
  <c r="H31" i="278"/>
  <c r="G31" i="278"/>
  <c r="E31" i="278"/>
  <c r="AD30" i="278"/>
  <c r="H30" i="278"/>
  <c r="G30" i="278"/>
  <c r="E30" i="278"/>
  <c r="AD29" i="278"/>
  <c r="H29" i="278"/>
  <c r="G29" i="278"/>
  <c r="E29" i="278"/>
  <c r="AD28" i="278"/>
  <c r="H28" i="278"/>
  <c r="G28" i="278"/>
  <c r="E28" i="278"/>
  <c r="AD27" i="278"/>
  <c r="H27" i="278"/>
  <c r="G27" i="278"/>
  <c r="E27" i="278"/>
  <c r="AD26" i="278"/>
  <c r="H26" i="278"/>
  <c r="G26" i="278"/>
  <c r="E26" i="278"/>
  <c r="AD25" i="278"/>
  <c r="H25" i="278"/>
  <c r="G25" i="278"/>
  <c r="E25" i="278"/>
  <c r="AD24" i="278"/>
  <c r="H24" i="278"/>
  <c r="G24" i="278"/>
  <c r="E24" i="278"/>
  <c r="AD23" i="278"/>
  <c r="H23" i="278"/>
  <c r="G23" i="278"/>
  <c r="E23" i="278"/>
  <c r="AD22" i="278"/>
  <c r="H22" i="278"/>
  <c r="G22" i="278"/>
  <c r="E22" i="278"/>
  <c r="AD21" i="278"/>
  <c r="H21" i="278"/>
  <c r="G21" i="278"/>
  <c r="E21" i="278"/>
  <c r="AD20" i="278"/>
  <c r="H20" i="278"/>
  <c r="G20" i="278"/>
  <c r="E20" i="278"/>
  <c r="AD19" i="278"/>
  <c r="H19" i="278"/>
  <c r="G19" i="278"/>
  <c r="E19" i="278"/>
  <c r="AD18" i="278"/>
  <c r="H18" i="278"/>
  <c r="G18" i="278"/>
  <c r="E18" i="278"/>
  <c r="AD17" i="278"/>
  <c r="H17" i="278"/>
  <c r="G17" i="278"/>
  <c r="E17" i="278"/>
  <c r="AD16" i="278"/>
  <c r="H16" i="278"/>
  <c r="G16" i="278"/>
  <c r="E16" i="278"/>
  <c r="AD15" i="278"/>
  <c r="H15" i="278"/>
  <c r="G15" i="278"/>
  <c r="E15" i="278"/>
  <c r="AD14" i="278"/>
  <c r="H14" i="278"/>
  <c r="G14" i="278"/>
  <c r="E14" i="278"/>
  <c r="AD13" i="278"/>
  <c r="H13" i="278"/>
  <c r="G13" i="278"/>
  <c r="E13" i="278"/>
  <c r="AD12" i="278"/>
  <c r="H12" i="278"/>
  <c r="G12" i="278"/>
  <c r="E12" i="278"/>
  <c r="AD11" i="278"/>
  <c r="H11" i="278"/>
  <c r="G11" i="278"/>
  <c r="E11" i="278"/>
  <c r="AD10" i="278"/>
  <c r="H10" i="278"/>
  <c r="G10" i="278"/>
  <c r="E10" i="278"/>
  <c r="AD9" i="278"/>
  <c r="H9" i="278"/>
  <c r="G9" i="278"/>
  <c r="E9" i="278"/>
  <c r="AD8" i="278"/>
  <c r="AA5" i="278"/>
  <c r="X5" i="278"/>
  <c r="U5" i="278"/>
  <c r="B5" i="278"/>
  <c r="AD39" i="277"/>
  <c r="H39" i="277"/>
  <c r="G39" i="277"/>
  <c r="E39" i="277"/>
  <c r="AD38" i="277"/>
  <c r="H38" i="277"/>
  <c r="G38" i="277"/>
  <c r="E38" i="277"/>
  <c r="AD37" i="277"/>
  <c r="H37" i="277"/>
  <c r="G37" i="277"/>
  <c r="E37" i="277"/>
  <c r="AD36" i="277"/>
  <c r="H36" i="277"/>
  <c r="G36" i="277"/>
  <c r="E36" i="277"/>
  <c r="AD35" i="277"/>
  <c r="H35" i="277"/>
  <c r="G35" i="277"/>
  <c r="E35" i="277"/>
  <c r="AD34" i="277"/>
  <c r="H34" i="277"/>
  <c r="G34" i="277"/>
  <c r="E34" i="277"/>
  <c r="AD33" i="277"/>
  <c r="H33" i="277"/>
  <c r="G33" i="277"/>
  <c r="E33" i="277"/>
  <c r="AD32" i="277"/>
  <c r="H32" i="277"/>
  <c r="G32" i="277"/>
  <c r="E32" i="277"/>
  <c r="AD31" i="277"/>
  <c r="H31" i="277"/>
  <c r="G31" i="277"/>
  <c r="E31" i="277"/>
  <c r="AD30" i="277"/>
  <c r="H30" i="277"/>
  <c r="G30" i="277"/>
  <c r="E30" i="277"/>
  <c r="AD29" i="277"/>
  <c r="H29" i="277"/>
  <c r="G29" i="277"/>
  <c r="E29" i="277"/>
  <c r="AD28" i="277"/>
  <c r="H28" i="277"/>
  <c r="G28" i="277"/>
  <c r="E28" i="277"/>
  <c r="AD27" i="277"/>
  <c r="H27" i="277"/>
  <c r="G27" i="277"/>
  <c r="E27" i="277"/>
  <c r="AD26" i="277"/>
  <c r="H26" i="277"/>
  <c r="G26" i="277"/>
  <c r="E26" i="277"/>
  <c r="AD25" i="277"/>
  <c r="H25" i="277"/>
  <c r="G25" i="277"/>
  <c r="E25" i="277"/>
  <c r="AD24" i="277"/>
  <c r="H24" i="277"/>
  <c r="G24" i="277"/>
  <c r="E24" i="277"/>
  <c r="AD23" i="277"/>
  <c r="H23" i="277"/>
  <c r="G23" i="277"/>
  <c r="E23" i="277"/>
  <c r="AD22" i="277"/>
  <c r="H22" i="277"/>
  <c r="G22" i="277"/>
  <c r="E22" i="277"/>
  <c r="AD21" i="277"/>
  <c r="H21" i="277"/>
  <c r="G21" i="277"/>
  <c r="E21" i="277"/>
  <c r="AD20" i="277"/>
  <c r="H20" i="277"/>
  <c r="G20" i="277"/>
  <c r="E20" i="277"/>
  <c r="AD19" i="277"/>
  <c r="H19" i="277"/>
  <c r="G19" i="277"/>
  <c r="E19" i="277"/>
  <c r="AD18" i="277"/>
  <c r="H18" i="277"/>
  <c r="G18" i="277"/>
  <c r="E18" i="277"/>
  <c r="AD17" i="277"/>
  <c r="H17" i="277"/>
  <c r="G17" i="277"/>
  <c r="E17" i="277"/>
  <c r="AD16" i="277"/>
  <c r="H16" i="277"/>
  <c r="G16" i="277"/>
  <c r="E16" i="277"/>
  <c r="AD15" i="277"/>
  <c r="H15" i="277"/>
  <c r="G15" i="277"/>
  <c r="E15" i="277"/>
  <c r="AD14" i="277"/>
  <c r="H14" i="277"/>
  <c r="G14" i="277"/>
  <c r="E14" i="277"/>
  <c r="AD13" i="277"/>
  <c r="H13" i="277"/>
  <c r="G13" i="277"/>
  <c r="E13" i="277"/>
  <c r="AD12" i="277"/>
  <c r="H12" i="277"/>
  <c r="G12" i="277"/>
  <c r="E12" i="277"/>
  <c r="AD11" i="277"/>
  <c r="H11" i="277"/>
  <c r="G11" i="277"/>
  <c r="E11" i="277"/>
  <c r="AD10" i="277"/>
  <c r="H10" i="277"/>
  <c r="G10" i="277"/>
  <c r="E10" i="277"/>
  <c r="AD9" i="277"/>
  <c r="H9" i="277"/>
  <c r="G9" i="277"/>
  <c r="E9" i="277"/>
  <c r="AD8" i="277"/>
  <c r="AA5" i="277"/>
  <c r="X5" i="277"/>
  <c r="U5" i="277"/>
  <c r="B5" i="277"/>
  <c r="AD65" i="276"/>
  <c r="H65" i="276"/>
  <c r="G65" i="276"/>
  <c r="E65" i="276"/>
  <c r="AD64" i="276"/>
  <c r="H64" i="276"/>
  <c r="G64" i="276"/>
  <c r="E64" i="276"/>
  <c r="AD36" i="276"/>
  <c r="H36" i="276"/>
  <c r="G36" i="276"/>
  <c r="E36" i="276"/>
  <c r="AD35" i="276"/>
  <c r="H35" i="276"/>
  <c r="G35" i="276"/>
  <c r="E35" i="276"/>
  <c r="AD34" i="276"/>
  <c r="H34" i="276"/>
  <c r="G34" i="276"/>
  <c r="E34" i="276"/>
  <c r="AD33" i="276"/>
  <c r="H33" i="276"/>
  <c r="G33" i="276"/>
  <c r="E33" i="276"/>
  <c r="AD32" i="276"/>
  <c r="H32" i="276"/>
  <c r="G32" i="276"/>
  <c r="E32" i="276"/>
  <c r="AD31" i="276"/>
  <c r="H31" i="276"/>
  <c r="G31" i="276"/>
  <c r="E31" i="276"/>
  <c r="AD30" i="276"/>
  <c r="H30" i="276"/>
  <c r="G30" i="276"/>
  <c r="E30" i="276"/>
  <c r="AD29" i="276"/>
  <c r="H29" i="276"/>
  <c r="G29" i="276"/>
  <c r="E29" i="276"/>
  <c r="AD28" i="276"/>
  <c r="H28" i="276"/>
  <c r="G28" i="276"/>
  <c r="E28" i="276"/>
  <c r="AD27" i="276"/>
  <c r="H27" i="276"/>
  <c r="G27" i="276"/>
  <c r="E27" i="276"/>
  <c r="AD26" i="276"/>
  <c r="H26" i="276"/>
  <c r="G26" i="276"/>
  <c r="E26" i="276"/>
  <c r="AD25" i="276"/>
  <c r="H25" i="276"/>
  <c r="G25" i="276"/>
  <c r="E25" i="276"/>
  <c r="AD24" i="276"/>
  <c r="H24" i="276"/>
  <c r="G24" i="276"/>
  <c r="E24" i="276"/>
  <c r="AD23" i="276"/>
  <c r="H23" i="276"/>
  <c r="G23" i="276"/>
  <c r="E23" i="276"/>
  <c r="AD22" i="276"/>
  <c r="H22" i="276"/>
  <c r="G22" i="276"/>
  <c r="E22" i="276"/>
  <c r="AD21" i="276"/>
  <c r="H21" i="276"/>
  <c r="G21" i="276"/>
  <c r="E21" i="276"/>
  <c r="AD20" i="276"/>
  <c r="H20" i="276"/>
  <c r="G20" i="276"/>
  <c r="E20" i="276"/>
  <c r="AD19" i="276"/>
  <c r="H19" i="276"/>
  <c r="G19" i="276"/>
  <c r="E19" i="276"/>
  <c r="AD18" i="276"/>
  <c r="H18" i="276"/>
  <c r="G18" i="276"/>
  <c r="E18" i="276"/>
  <c r="AD17" i="276"/>
  <c r="H17" i="276"/>
  <c r="G17" i="276"/>
  <c r="E17" i="276"/>
  <c r="AD16" i="276"/>
  <c r="H16" i="276"/>
  <c r="G16" i="276"/>
  <c r="E16" i="276"/>
  <c r="AD15" i="276"/>
  <c r="H15" i="276"/>
  <c r="G15" i="276"/>
  <c r="E15" i="276"/>
  <c r="AD14" i="276"/>
  <c r="H14" i="276"/>
  <c r="G14" i="276"/>
  <c r="E14" i="276"/>
  <c r="AD13" i="276"/>
  <c r="H13" i="276"/>
  <c r="G13" i="276"/>
  <c r="E13" i="276"/>
  <c r="AD12" i="276"/>
  <c r="H12" i="276"/>
  <c r="G12" i="276"/>
  <c r="E12" i="276"/>
  <c r="AD11" i="276"/>
  <c r="H11" i="276"/>
  <c r="G11" i="276"/>
  <c r="E11" i="276"/>
  <c r="AD10" i="276"/>
  <c r="H10" i="276"/>
  <c r="G10" i="276"/>
  <c r="E10" i="276"/>
  <c r="AD9" i="276"/>
  <c r="H9" i="276"/>
  <c r="G9" i="276"/>
  <c r="E9" i="276"/>
  <c r="AD8" i="276"/>
  <c r="AA5" i="276"/>
  <c r="X5" i="276"/>
  <c r="U5" i="276"/>
  <c r="B5" i="276"/>
  <c r="E7" i="275"/>
  <c r="D7" i="275"/>
  <c r="H5" i="275"/>
  <c r="F5" i="275"/>
  <c r="D5" i="275"/>
  <c r="B5" i="275"/>
  <c r="E7" i="274"/>
  <c r="D7" i="274"/>
  <c r="H5" i="274"/>
  <c r="F5" i="274"/>
  <c r="D5" i="274"/>
  <c r="B5" i="274"/>
  <c r="E7" i="273"/>
  <c r="D7" i="273"/>
  <c r="H5" i="273"/>
  <c r="F5" i="273"/>
  <c r="D5" i="273"/>
  <c r="B5" i="273"/>
  <c r="E7" i="272"/>
  <c r="D7" i="272"/>
  <c r="H5" i="272"/>
  <c r="F5" i="272"/>
  <c r="D5" i="272"/>
  <c r="B5" i="272"/>
  <c r="E7" i="271"/>
  <c r="D7" i="271"/>
  <c r="H5" i="271"/>
  <c r="F5" i="271"/>
  <c r="D5" i="271"/>
  <c r="B5" i="271"/>
  <c r="E7" i="270"/>
  <c r="D7" i="270"/>
  <c r="H5" i="270"/>
  <c r="F5" i="270"/>
  <c r="D5" i="270"/>
  <c r="B5" i="270"/>
  <c r="E7" i="269"/>
  <c r="D7" i="269"/>
  <c r="H5" i="269"/>
  <c r="F5" i="269"/>
  <c r="D5" i="269"/>
  <c r="B5" i="269"/>
  <c r="E7" i="268"/>
  <c r="D7" i="268"/>
  <c r="H5" i="268"/>
  <c r="F5" i="268"/>
  <c r="D5" i="268"/>
  <c r="B5" i="268"/>
  <c r="E7" i="267"/>
  <c r="D7" i="267"/>
  <c r="H5" i="267"/>
  <c r="F5" i="267"/>
  <c r="D5" i="267"/>
  <c r="B5" i="267"/>
  <c r="E7" i="266"/>
  <c r="D7" i="266"/>
  <c r="H5" i="266"/>
  <c r="F5" i="266"/>
  <c r="D5" i="266"/>
  <c r="B5" i="266"/>
  <c r="E7" i="265"/>
  <c r="D7" i="265"/>
  <c r="H5" i="265"/>
  <c r="F5" i="265"/>
  <c r="D5" i="265"/>
  <c r="B5" i="265"/>
  <c r="AD38" i="254"/>
  <c r="H38" i="254"/>
  <c r="G38" i="254"/>
  <c r="E38" i="254"/>
  <c r="AD37" i="254"/>
  <c r="H37" i="254"/>
  <c r="G37" i="254"/>
  <c r="E37" i="254"/>
  <c r="AD36" i="254"/>
  <c r="H36" i="254"/>
  <c r="G36" i="254"/>
  <c r="E36" i="254"/>
  <c r="AD35" i="254"/>
  <c r="H35" i="254"/>
  <c r="G35" i="254"/>
  <c r="E35" i="254"/>
  <c r="AD34" i="254"/>
  <c r="H34" i="254"/>
  <c r="G34" i="254"/>
  <c r="E34" i="254"/>
  <c r="AD33" i="254"/>
  <c r="H33" i="254"/>
  <c r="G33" i="254"/>
  <c r="E33" i="254"/>
  <c r="AD32" i="254"/>
  <c r="H32" i="254"/>
  <c r="G32" i="254"/>
  <c r="E32" i="254"/>
  <c r="AD31" i="254"/>
  <c r="H31" i="254"/>
  <c r="G31" i="254"/>
  <c r="E31" i="254"/>
  <c r="AD30" i="254"/>
  <c r="H30" i="254"/>
  <c r="G30" i="254"/>
  <c r="E30" i="254"/>
  <c r="AD29" i="254"/>
  <c r="H29" i="254"/>
  <c r="G29" i="254"/>
  <c r="E29" i="254"/>
  <c r="AD28" i="254"/>
  <c r="H28" i="254"/>
  <c r="G28" i="254"/>
  <c r="E28" i="254"/>
  <c r="AD27" i="254"/>
  <c r="H27" i="254"/>
  <c r="G27" i="254"/>
  <c r="E27" i="254"/>
  <c r="AD26" i="254"/>
  <c r="H26" i="254"/>
  <c r="G26" i="254"/>
  <c r="E26" i="254"/>
  <c r="AD25" i="254"/>
  <c r="H25" i="254"/>
  <c r="G25" i="254"/>
  <c r="E25" i="254"/>
  <c r="AD24" i="254"/>
  <c r="H24" i="254"/>
  <c r="G24" i="254"/>
  <c r="E24" i="254"/>
  <c r="AD23" i="254"/>
  <c r="H23" i="254"/>
  <c r="G23" i="254"/>
  <c r="E23" i="254"/>
  <c r="AD22" i="254"/>
  <c r="H22" i="254"/>
  <c r="G22" i="254"/>
  <c r="E22" i="254"/>
  <c r="AD21" i="254"/>
  <c r="H21" i="254"/>
  <c r="G21" i="254"/>
  <c r="E21" i="254"/>
  <c r="AD20" i="254"/>
  <c r="H20" i="254"/>
  <c r="G20" i="254"/>
  <c r="E20" i="254"/>
  <c r="AD19" i="254"/>
  <c r="H19" i="254"/>
  <c r="G19" i="254"/>
  <c r="E19" i="254"/>
  <c r="AD18" i="254"/>
  <c r="H18" i="254"/>
  <c r="G18" i="254"/>
  <c r="E18" i="254"/>
  <c r="AD17" i="254"/>
  <c r="H17" i="254"/>
  <c r="G17" i="254"/>
  <c r="E17" i="254"/>
  <c r="AD16" i="254"/>
  <c r="H16" i="254"/>
  <c r="G16" i="254"/>
  <c r="E16" i="254"/>
  <c r="AD15" i="254"/>
  <c r="H15" i="254"/>
  <c r="G15" i="254"/>
  <c r="E15" i="254"/>
  <c r="AD14" i="254"/>
  <c r="H14" i="254"/>
  <c r="G14" i="254"/>
  <c r="E14" i="254"/>
  <c r="AD13" i="254"/>
  <c r="H13" i="254"/>
  <c r="G13" i="254"/>
  <c r="E13" i="254"/>
  <c r="AD12" i="254"/>
  <c r="H12" i="254"/>
  <c r="G12" i="254"/>
  <c r="E12" i="254"/>
  <c r="AD11" i="254"/>
  <c r="H11" i="254"/>
  <c r="G11" i="254"/>
  <c r="E11" i="254"/>
  <c r="AD10" i="254"/>
  <c r="H10" i="254"/>
  <c r="G10" i="254"/>
  <c r="E10" i="254"/>
  <c r="AD9" i="254"/>
  <c r="H9" i="254"/>
  <c r="G9" i="254"/>
  <c r="E9" i="254"/>
  <c r="AD8" i="254"/>
  <c r="AA5" i="254"/>
  <c r="X5" i="254"/>
  <c r="U5" i="254"/>
  <c r="B5" i="254"/>
  <c r="AC113" i="253"/>
  <c r="AB113" i="253"/>
  <c r="AA113" i="253"/>
  <c r="C113" i="253"/>
  <c r="AC112" i="253"/>
  <c r="AB112" i="253"/>
  <c r="AA112" i="253"/>
  <c r="AC111" i="253"/>
  <c r="AB111" i="253"/>
  <c r="AA111" i="253"/>
  <c r="C111" i="253"/>
  <c r="AC110" i="253"/>
  <c r="AB110" i="253"/>
  <c r="AA110" i="253"/>
  <c r="AC109" i="253"/>
  <c r="AB109" i="253"/>
  <c r="AA109" i="253"/>
  <c r="C109" i="253"/>
  <c r="AC108" i="253"/>
  <c r="AB108" i="253"/>
  <c r="AA108" i="253"/>
  <c r="AC107" i="253"/>
  <c r="AB107" i="253"/>
  <c r="AA107" i="253"/>
  <c r="C107" i="253"/>
  <c r="AC106" i="253"/>
  <c r="AB106" i="253"/>
  <c r="AA106" i="253"/>
  <c r="AC105" i="253"/>
  <c r="AB105" i="253"/>
  <c r="AA105" i="253"/>
  <c r="C105" i="253"/>
  <c r="AC104" i="253"/>
  <c r="AB104" i="253"/>
  <c r="AA104" i="253"/>
  <c r="AC103" i="253"/>
  <c r="AB103" i="253"/>
  <c r="AA103" i="253"/>
  <c r="C103" i="253"/>
  <c r="AC102" i="253"/>
  <c r="AB102" i="253"/>
  <c r="AA102" i="253"/>
  <c r="AC101" i="253"/>
  <c r="AB101" i="253"/>
  <c r="AA101" i="253"/>
  <c r="C101" i="253"/>
  <c r="AC100" i="253"/>
  <c r="AB100" i="253"/>
  <c r="AA100" i="253"/>
  <c r="AC99" i="253"/>
  <c r="AB99" i="253"/>
  <c r="AA99" i="253"/>
  <c r="C99" i="253"/>
  <c r="AC98" i="253"/>
  <c r="AB98" i="253"/>
  <c r="AA98" i="253"/>
  <c r="AC97" i="253"/>
  <c r="AB97" i="253"/>
  <c r="AA97" i="253"/>
  <c r="C97" i="253"/>
  <c r="AC96" i="253"/>
  <c r="AB96" i="253"/>
  <c r="AA96" i="253"/>
  <c r="AC95" i="253"/>
  <c r="AB95" i="253"/>
  <c r="AA95" i="253"/>
  <c r="C95" i="253"/>
  <c r="AC94" i="253"/>
  <c r="AB94" i="253"/>
  <c r="AA94" i="253"/>
  <c r="AC93" i="253"/>
  <c r="AB93" i="253"/>
  <c r="AA93" i="253"/>
  <c r="C93" i="253"/>
  <c r="AC92" i="253"/>
  <c r="AB92" i="253"/>
  <c r="AA92" i="253"/>
  <c r="AC91" i="253"/>
  <c r="AB91" i="253"/>
  <c r="AA91" i="253"/>
  <c r="C91" i="253"/>
  <c r="AC90" i="253"/>
  <c r="AB90" i="253"/>
  <c r="AA90" i="253"/>
  <c r="AC89" i="253"/>
  <c r="AB89" i="253"/>
  <c r="AA89" i="253"/>
  <c r="C89" i="253"/>
  <c r="AC88" i="253"/>
  <c r="AB88" i="253"/>
  <c r="AA88" i="253"/>
  <c r="AC87" i="253"/>
  <c r="AB87" i="253"/>
  <c r="AA87" i="253"/>
  <c r="C87" i="253"/>
  <c r="AC86" i="253"/>
  <c r="AB86" i="253"/>
  <c r="AA86" i="253"/>
  <c r="AC85" i="253"/>
  <c r="AB85" i="253"/>
  <c r="AA85" i="253"/>
  <c r="C85" i="253"/>
  <c r="AC84" i="253"/>
  <c r="AB84" i="253"/>
  <c r="AA84" i="253"/>
  <c r="AC83" i="253"/>
  <c r="AB83" i="253"/>
  <c r="AA83" i="253"/>
  <c r="C83" i="253"/>
  <c r="AC82" i="253"/>
  <c r="AB82" i="253"/>
  <c r="AA82" i="253"/>
  <c r="AC81" i="253"/>
  <c r="AB81" i="253"/>
  <c r="AA81" i="253"/>
  <c r="C81" i="253"/>
  <c r="AC80" i="253"/>
  <c r="AB80" i="253"/>
  <c r="AA80" i="253"/>
  <c r="AC79" i="253"/>
  <c r="AB79" i="253"/>
  <c r="AA79" i="253"/>
  <c r="C79" i="253"/>
  <c r="AC78" i="253"/>
  <c r="AB78" i="253"/>
  <c r="AA78" i="253"/>
  <c r="AC77" i="253"/>
  <c r="AB77" i="253"/>
  <c r="AA77" i="253"/>
  <c r="C77" i="253"/>
  <c r="AC76" i="253"/>
  <c r="AB76" i="253"/>
  <c r="AA76" i="253"/>
  <c r="AC75" i="253"/>
  <c r="AB75" i="253"/>
  <c r="AA75" i="253"/>
  <c r="C75" i="253"/>
  <c r="AC74" i="253"/>
  <c r="AB74" i="253"/>
  <c r="AA74" i="253"/>
  <c r="AC73" i="253"/>
  <c r="AB73" i="253"/>
  <c r="AA73" i="253"/>
  <c r="C73" i="253"/>
  <c r="AC72" i="253"/>
  <c r="AB72" i="253"/>
  <c r="AA72" i="253"/>
  <c r="AC71" i="253"/>
  <c r="AB71" i="253"/>
  <c r="AA71" i="253"/>
  <c r="C71" i="253"/>
  <c r="AC70" i="253"/>
  <c r="AB70" i="253"/>
  <c r="AA70" i="253"/>
  <c r="AC69" i="253"/>
  <c r="AB69" i="253"/>
  <c r="AA69" i="253"/>
  <c r="C69" i="253"/>
  <c r="AC68" i="253"/>
  <c r="AB68" i="253"/>
  <c r="AA68" i="253"/>
  <c r="AC67" i="253"/>
  <c r="AB67" i="253"/>
  <c r="AA67" i="253"/>
  <c r="C67" i="253"/>
  <c r="AC66" i="253"/>
  <c r="AB66" i="253"/>
  <c r="AA66" i="253"/>
  <c r="AC65" i="253"/>
  <c r="AB65" i="253"/>
  <c r="AA65" i="253"/>
  <c r="C65" i="253"/>
  <c r="AC64" i="253"/>
  <c r="AB64" i="253"/>
  <c r="AA64" i="253"/>
  <c r="AC63" i="253"/>
  <c r="AB63" i="253"/>
  <c r="AA63" i="253"/>
  <c r="C63" i="253"/>
  <c r="AC62" i="253"/>
  <c r="AB62" i="253"/>
  <c r="AA62" i="253"/>
  <c r="AC61" i="253"/>
  <c r="AB61" i="253"/>
  <c r="AA61" i="253"/>
  <c r="C61" i="253"/>
  <c r="AC60" i="253"/>
  <c r="AB60" i="253"/>
  <c r="AA60" i="253"/>
  <c r="AC59" i="253"/>
  <c r="AB59" i="253"/>
  <c r="AA59" i="253"/>
  <c r="C59" i="253"/>
  <c r="AC58" i="253"/>
  <c r="AB58" i="253"/>
  <c r="AA58" i="253"/>
  <c r="AC57" i="253"/>
  <c r="AB57" i="253"/>
  <c r="AA57" i="253"/>
  <c r="C57" i="253"/>
  <c r="AC56" i="253"/>
  <c r="AB56" i="253"/>
  <c r="AA56" i="253"/>
  <c r="AC55" i="253"/>
  <c r="AB55" i="253"/>
  <c r="AA55" i="253"/>
  <c r="C55" i="253"/>
  <c r="AC54" i="253"/>
  <c r="AB54" i="253"/>
  <c r="AA54" i="253"/>
  <c r="AC53" i="253"/>
  <c r="AB53" i="253"/>
  <c r="AA53" i="253"/>
  <c r="C53" i="253"/>
  <c r="AC52" i="253"/>
  <c r="AB52" i="253"/>
  <c r="AA52" i="253"/>
  <c r="AC51" i="253"/>
  <c r="AB51" i="253"/>
  <c r="AA51" i="253"/>
  <c r="C51" i="253"/>
  <c r="AC50" i="253"/>
  <c r="AB50" i="253"/>
  <c r="AA50" i="253"/>
  <c r="AC49" i="253"/>
  <c r="AB49" i="253"/>
  <c r="AA49" i="253"/>
  <c r="C49" i="253"/>
  <c r="AC48" i="253"/>
  <c r="AB48" i="253"/>
  <c r="AA48" i="253"/>
  <c r="AC47" i="253"/>
  <c r="AB47" i="253"/>
  <c r="AA47" i="253"/>
  <c r="C47" i="253"/>
  <c r="AC46" i="253"/>
  <c r="AB46" i="253"/>
  <c r="AA46" i="253"/>
  <c r="AC45" i="253"/>
  <c r="AB45" i="253"/>
  <c r="AA45" i="253"/>
  <c r="C45" i="253"/>
  <c r="AC44" i="253"/>
  <c r="AB44" i="253"/>
  <c r="AA44" i="253"/>
  <c r="AC43" i="253"/>
  <c r="AB43" i="253"/>
  <c r="AA43" i="253"/>
  <c r="C43" i="253"/>
  <c r="AC42" i="253"/>
  <c r="AB42" i="253"/>
  <c r="AA42" i="253"/>
  <c r="AC41" i="253"/>
  <c r="AB41" i="253"/>
  <c r="AA41" i="253"/>
  <c r="C41" i="253"/>
  <c r="AC40" i="253"/>
  <c r="AB40" i="253"/>
  <c r="AA40" i="253"/>
  <c r="AC39" i="253"/>
  <c r="AB39" i="253"/>
  <c r="AA39" i="253"/>
  <c r="C39" i="253"/>
  <c r="AC38" i="253"/>
  <c r="AB38" i="253"/>
  <c r="AA38" i="253"/>
  <c r="BB37" i="253"/>
  <c r="AC37" i="253"/>
  <c r="AB37" i="253"/>
  <c r="AA37" i="253"/>
  <c r="C37" i="253"/>
  <c r="AC36" i="253"/>
  <c r="AB36" i="253"/>
  <c r="AA36" i="253"/>
  <c r="AC35" i="253"/>
  <c r="AB35" i="253"/>
  <c r="AA35" i="253"/>
  <c r="C35" i="253"/>
  <c r="AC34" i="253"/>
  <c r="AB34" i="253"/>
  <c r="AA34" i="253"/>
  <c r="BB33" i="253"/>
  <c r="BB36" i="253" s="1"/>
  <c r="AC33" i="253"/>
  <c r="AB33" i="253"/>
  <c r="AA33" i="253"/>
  <c r="C33" i="253"/>
  <c r="AC32" i="253"/>
  <c r="AB32" i="253"/>
  <c r="AA32" i="253"/>
  <c r="AC31" i="253"/>
  <c r="AB31" i="253"/>
  <c r="AA31" i="253"/>
  <c r="C31" i="253"/>
  <c r="AC30" i="253"/>
  <c r="AB30" i="253"/>
  <c r="AA30" i="253"/>
  <c r="AC29" i="253"/>
  <c r="AB29" i="253"/>
  <c r="AA29" i="253"/>
  <c r="C29" i="253"/>
  <c r="AC28" i="253"/>
  <c r="AB28" i="253"/>
  <c r="AA28" i="253"/>
  <c r="BB27" i="253"/>
  <c r="BB32" i="253" s="1"/>
  <c r="BB35" i="253" s="1"/>
  <c r="AC27" i="253"/>
  <c r="AB27" i="253"/>
  <c r="AA27" i="253"/>
  <c r="C27" i="253"/>
  <c r="AC26" i="253"/>
  <c r="AB26" i="253"/>
  <c r="AA26" i="253"/>
  <c r="AC25" i="253"/>
  <c r="AB25" i="253"/>
  <c r="AA25" i="253"/>
  <c r="C25" i="253"/>
  <c r="AC24" i="253"/>
  <c r="AB24" i="253"/>
  <c r="AA24" i="253"/>
  <c r="BB23" i="253"/>
  <c r="BB26" i="253" s="1"/>
  <c r="AC23" i="253"/>
  <c r="AB23" i="253"/>
  <c r="AA23" i="253"/>
  <c r="C23" i="253"/>
  <c r="AC22" i="253"/>
  <c r="AB22" i="253"/>
  <c r="AA22" i="253"/>
  <c r="AC21" i="253"/>
  <c r="AB21" i="253"/>
  <c r="AA21" i="253"/>
  <c r="C21" i="253"/>
  <c r="AC20" i="253"/>
  <c r="AB20" i="253"/>
  <c r="AA20" i="253"/>
  <c r="BB19" i="253"/>
  <c r="BB22" i="253" s="1"/>
  <c r="BB25" i="253" s="1"/>
  <c r="BB30" i="253" s="1"/>
  <c r="AC19" i="253"/>
  <c r="AB19" i="253"/>
  <c r="AA19" i="253"/>
  <c r="C19" i="253"/>
  <c r="AC18" i="253"/>
  <c r="AB18" i="253"/>
  <c r="AA18" i="253"/>
  <c r="AC17" i="253"/>
  <c r="AB17" i="253"/>
  <c r="AA17" i="253"/>
  <c r="C17" i="253"/>
  <c r="AC16" i="253"/>
  <c r="AB16" i="253"/>
  <c r="AA16" i="253"/>
  <c r="BB15" i="253"/>
  <c r="BB18" i="253" s="1"/>
  <c r="BB21" i="253" s="1"/>
  <c r="AC15" i="253"/>
  <c r="AB15" i="253"/>
  <c r="AA15" i="253"/>
  <c r="C15" i="253"/>
  <c r="AC14" i="253"/>
  <c r="AB14" i="253"/>
  <c r="AA14" i="253"/>
  <c r="BB13" i="253"/>
  <c r="AC13" i="253"/>
  <c r="AB13" i="253"/>
  <c r="AA13" i="253"/>
  <c r="C13" i="253"/>
  <c r="AC12" i="253"/>
  <c r="AB12" i="253"/>
  <c r="AA12" i="253"/>
  <c r="BB11" i="253"/>
  <c r="BB14" i="253" s="1"/>
  <c r="BB17" i="253" s="1"/>
  <c r="BB9" i="253"/>
  <c r="BB5" i="253"/>
  <c r="T5" i="253"/>
  <c r="Q5" i="253"/>
  <c r="N5" i="253"/>
  <c r="B5" i="253"/>
  <c r="AC113" i="252"/>
  <c r="AB113" i="252"/>
  <c r="AA113" i="252"/>
  <c r="C113" i="252"/>
  <c r="AC112" i="252"/>
  <c r="AB112" i="252"/>
  <c r="AD112" i="252" s="1"/>
  <c r="AA112" i="252"/>
  <c r="AC111" i="252"/>
  <c r="AB111" i="252"/>
  <c r="AA111" i="252"/>
  <c r="C111" i="252"/>
  <c r="AC110" i="252"/>
  <c r="AB110" i="252"/>
  <c r="AA110" i="252"/>
  <c r="AC109" i="252"/>
  <c r="AB109" i="252"/>
  <c r="AD109" i="252" s="1"/>
  <c r="AA109" i="252"/>
  <c r="C109" i="252"/>
  <c r="AC108" i="252"/>
  <c r="AB108" i="252"/>
  <c r="AD108" i="252" s="1"/>
  <c r="AA108" i="252"/>
  <c r="AC107" i="252"/>
  <c r="AB107" i="252"/>
  <c r="AA107" i="252"/>
  <c r="C107" i="252"/>
  <c r="AC106" i="252"/>
  <c r="AB106" i="252"/>
  <c r="AA106" i="252"/>
  <c r="AC105" i="252"/>
  <c r="AB105" i="252"/>
  <c r="AD105" i="252" s="1"/>
  <c r="AA105" i="252"/>
  <c r="C105" i="252"/>
  <c r="AC104" i="252"/>
  <c r="AB104" i="252"/>
  <c r="AD104" i="252" s="1"/>
  <c r="AA104" i="252"/>
  <c r="AC103" i="252"/>
  <c r="AB103" i="252"/>
  <c r="AA103" i="252"/>
  <c r="C103" i="252"/>
  <c r="AC102" i="252"/>
  <c r="AB102" i="252"/>
  <c r="AA102" i="252"/>
  <c r="AC101" i="252"/>
  <c r="AB101" i="252"/>
  <c r="AD101" i="252" s="1"/>
  <c r="AA101" i="252"/>
  <c r="C101" i="252"/>
  <c r="AC100" i="252"/>
  <c r="AB100" i="252"/>
  <c r="AD100" i="252" s="1"/>
  <c r="AA100" i="252"/>
  <c r="AC99" i="252"/>
  <c r="AB99" i="252"/>
  <c r="AA99" i="252"/>
  <c r="C99" i="252"/>
  <c r="AC98" i="252"/>
  <c r="AB98" i="252"/>
  <c r="AA98" i="252"/>
  <c r="AC97" i="252"/>
  <c r="AB97" i="252"/>
  <c r="AD97" i="252" s="1"/>
  <c r="AA97" i="252"/>
  <c r="C97" i="252"/>
  <c r="AC96" i="252"/>
  <c r="AB96" i="252"/>
  <c r="AD96" i="252" s="1"/>
  <c r="AA96" i="252"/>
  <c r="AC95" i="252"/>
  <c r="AB95" i="252"/>
  <c r="AA95" i="252"/>
  <c r="C95" i="252"/>
  <c r="AC94" i="252"/>
  <c r="AB94" i="252"/>
  <c r="AA94" i="252"/>
  <c r="AC93" i="252"/>
  <c r="AB93" i="252"/>
  <c r="AD93" i="252" s="1"/>
  <c r="AA93" i="252"/>
  <c r="C93" i="252"/>
  <c r="AC92" i="252"/>
  <c r="AB92" i="252"/>
  <c r="AD92" i="252" s="1"/>
  <c r="AA92" i="252"/>
  <c r="AC91" i="252"/>
  <c r="AB91" i="252"/>
  <c r="AA91" i="252"/>
  <c r="C91" i="252"/>
  <c r="AC90" i="252"/>
  <c r="AB90" i="252"/>
  <c r="AA90" i="252"/>
  <c r="AC89" i="252"/>
  <c r="AB89" i="252"/>
  <c r="AD89" i="252" s="1"/>
  <c r="AA89" i="252"/>
  <c r="C89" i="252"/>
  <c r="AC88" i="252"/>
  <c r="AB88" i="252"/>
  <c r="AD88" i="252" s="1"/>
  <c r="AA88" i="252"/>
  <c r="AC87" i="252"/>
  <c r="AB87" i="252"/>
  <c r="AA87" i="252"/>
  <c r="C87" i="252"/>
  <c r="AC86" i="252"/>
  <c r="AB86" i="252"/>
  <c r="AA86" i="252"/>
  <c r="AC85" i="252"/>
  <c r="AB85" i="252"/>
  <c r="AD85" i="252" s="1"/>
  <c r="AA85" i="252"/>
  <c r="C85" i="252"/>
  <c r="AC84" i="252"/>
  <c r="AB84" i="252"/>
  <c r="AD84" i="252" s="1"/>
  <c r="AA84" i="252"/>
  <c r="AC83" i="252"/>
  <c r="AB83" i="252"/>
  <c r="AA83" i="252"/>
  <c r="C83" i="252"/>
  <c r="AC82" i="252"/>
  <c r="AB82" i="252"/>
  <c r="AA82" i="252"/>
  <c r="AC81" i="252"/>
  <c r="AB81" i="252"/>
  <c r="AD81" i="252" s="1"/>
  <c r="AA81" i="252"/>
  <c r="C81" i="252"/>
  <c r="AC80" i="252"/>
  <c r="AB80" i="252"/>
  <c r="AD80" i="252" s="1"/>
  <c r="AA80" i="252"/>
  <c r="AC79" i="252"/>
  <c r="AB79" i="252"/>
  <c r="AA79" i="252"/>
  <c r="C79" i="252"/>
  <c r="AC78" i="252"/>
  <c r="AB78" i="252"/>
  <c r="AA78" i="252"/>
  <c r="AC77" i="252"/>
  <c r="AB77" i="252"/>
  <c r="AD77" i="252" s="1"/>
  <c r="AA77" i="252"/>
  <c r="C77" i="252"/>
  <c r="AC76" i="252"/>
  <c r="AB76" i="252"/>
  <c r="AD76" i="252" s="1"/>
  <c r="AA76" i="252"/>
  <c r="AC75" i="252"/>
  <c r="AB75" i="252"/>
  <c r="AA75" i="252"/>
  <c r="C75" i="252"/>
  <c r="AC74" i="252"/>
  <c r="AB74" i="252"/>
  <c r="AA74" i="252"/>
  <c r="AC73" i="252"/>
  <c r="AB73" i="252"/>
  <c r="AD73" i="252" s="1"/>
  <c r="AA73" i="252"/>
  <c r="C73" i="252"/>
  <c r="AC72" i="252"/>
  <c r="AB72" i="252"/>
  <c r="AD72" i="252" s="1"/>
  <c r="AA72" i="252"/>
  <c r="AC71" i="252"/>
  <c r="AB71" i="252"/>
  <c r="AA71" i="252"/>
  <c r="C71" i="252"/>
  <c r="AC70" i="252"/>
  <c r="AB70" i="252"/>
  <c r="AA70" i="252"/>
  <c r="AC69" i="252"/>
  <c r="AB69" i="252"/>
  <c r="AD69" i="252" s="1"/>
  <c r="AA69" i="252"/>
  <c r="C69" i="252"/>
  <c r="AC68" i="252"/>
  <c r="AB68" i="252"/>
  <c r="AD68" i="252" s="1"/>
  <c r="AA68" i="252"/>
  <c r="AC67" i="252"/>
  <c r="AB67" i="252"/>
  <c r="AA67" i="252"/>
  <c r="C67" i="252"/>
  <c r="AC66" i="252"/>
  <c r="AB66" i="252"/>
  <c r="AA66" i="252"/>
  <c r="AC65" i="252"/>
  <c r="AB65" i="252"/>
  <c r="AD65" i="252" s="1"/>
  <c r="AA65" i="252"/>
  <c r="C65" i="252"/>
  <c r="AC64" i="252"/>
  <c r="AB64" i="252"/>
  <c r="AD64" i="252" s="1"/>
  <c r="AA64" i="252"/>
  <c r="AC63" i="252"/>
  <c r="AB63" i="252"/>
  <c r="AA63" i="252"/>
  <c r="C63" i="252"/>
  <c r="AC62" i="252"/>
  <c r="AB62" i="252"/>
  <c r="AA62" i="252"/>
  <c r="AC61" i="252"/>
  <c r="AB61" i="252"/>
  <c r="AD61" i="252" s="1"/>
  <c r="AA61" i="252"/>
  <c r="C61" i="252"/>
  <c r="AC60" i="252"/>
  <c r="AB60" i="252"/>
  <c r="AD60" i="252" s="1"/>
  <c r="AA60" i="252"/>
  <c r="AC59" i="252"/>
  <c r="AB59" i="252"/>
  <c r="AA59" i="252"/>
  <c r="C59" i="252"/>
  <c r="AC58" i="252"/>
  <c r="AB58" i="252"/>
  <c r="AA58" i="252"/>
  <c r="AC57" i="252"/>
  <c r="AB57" i="252"/>
  <c r="AD57" i="252" s="1"/>
  <c r="AA57" i="252"/>
  <c r="C57" i="252"/>
  <c r="AC56" i="252"/>
  <c r="AB56" i="252"/>
  <c r="AD56" i="252" s="1"/>
  <c r="AA56" i="252"/>
  <c r="AC55" i="252"/>
  <c r="AB55" i="252"/>
  <c r="AA55" i="252"/>
  <c r="C55" i="252"/>
  <c r="AC54" i="252"/>
  <c r="AB54" i="252"/>
  <c r="AA54" i="252"/>
  <c r="AC53" i="252"/>
  <c r="AB53" i="252"/>
  <c r="AD53" i="252" s="1"/>
  <c r="AA53" i="252"/>
  <c r="C53" i="252"/>
  <c r="AC52" i="252"/>
  <c r="AB52" i="252"/>
  <c r="AD52" i="252" s="1"/>
  <c r="AA52" i="252"/>
  <c r="AC51" i="252"/>
  <c r="AB51" i="252"/>
  <c r="AA51" i="252"/>
  <c r="C51" i="252"/>
  <c r="AC50" i="252"/>
  <c r="AB50" i="252"/>
  <c r="AA50" i="252"/>
  <c r="AC49" i="252"/>
  <c r="AB49" i="252"/>
  <c r="AD49" i="252" s="1"/>
  <c r="AA49" i="252"/>
  <c r="C49" i="252"/>
  <c r="AC48" i="252"/>
  <c r="AB48" i="252"/>
  <c r="AD48" i="252" s="1"/>
  <c r="AA48" i="252"/>
  <c r="AC47" i="252"/>
  <c r="AB47" i="252"/>
  <c r="AA47" i="252"/>
  <c r="C47" i="252"/>
  <c r="AC46" i="252"/>
  <c r="AB46" i="252"/>
  <c r="AA46" i="252"/>
  <c r="AC45" i="252"/>
  <c r="AB45" i="252"/>
  <c r="AD45" i="252" s="1"/>
  <c r="AA45" i="252"/>
  <c r="C45" i="252"/>
  <c r="AC44" i="252"/>
  <c r="AB44" i="252"/>
  <c r="AD44" i="252" s="1"/>
  <c r="AA44" i="252"/>
  <c r="AC43" i="252"/>
  <c r="AB43" i="252"/>
  <c r="AA43" i="252"/>
  <c r="C43" i="252"/>
  <c r="AC42" i="252"/>
  <c r="AB42" i="252"/>
  <c r="AA42" i="252"/>
  <c r="AC41" i="252"/>
  <c r="AB41" i="252"/>
  <c r="AD41" i="252" s="1"/>
  <c r="AA41" i="252"/>
  <c r="C41" i="252"/>
  <c r="AC40" i="252"/>
  <c r="AB40" i="252"/>
  <c r="AD40" i="252" s="1"/>
  <c r="AA40" i="252"/>
  <c r="AC39" i="252"/>
  <c r="AB39" i="252"/>
  <c r="AA39" i="252"/>
  <c r="C39" i="252"/>
  <c r="AC38" i="252"/>
  <c r="AB38" i="252"/>
  <c r="AA38" i="252"/>
  <c r="BB37" i="252"/>
  <c r="AC37" i="252"/>
  <c r="AB37" i="252"/>
  <c r="AA37" i="252"/>
  <c r="C37" i="252"/>
  <c r="AC36" i="252"/>
  <c r="AB36" i="252"/>
  <c r="AA36" i="252"/>
  <c r="AC35" i="252"/>
  <c r="AB35" i="252"/>
  <c r="AD35" i="252" s="1"/>
  <c r="AA35" i="252"/>
  <c r="C35" i="252"/>
  <c r="AC34" i="252"/>
  <c r="AB34" i="252"/>
  <c r="AD34" i="252" s="1"/>
  <c r="AA34" i="252"/>
  <c r="BB33" i="252"/>
  <c r="BB36" i="252" s="1"/>
  <c r="AC33" i="252"/>
  <c r="AB33" i="252"/>
  <c r="AD33" i="252" s="1"/>
  <c r="AA33" i="252"/>
  <c r="C33" i="252"/>
  <c r="AC32" i="252"/>
  <c r="AB32" i="252"/>
  <c r="AD32" i="252" s="1"/>
  <c r="AA32" i="252"/>
  <c r="AC31" i="252"/>
  <c r="AB31" i="252"/>
  <c r="AA31" i="252"/>
  <c r="C31" i="252"/>
  <c r="AC30" i="252"/>
  <c r="AB30" i="252"/>
  <c r="AA30" i="252"/>
  <c r="AC29" i="252"/>
  <c r="AB29" i="252"/>
  <c r="AD29" i="252" s="1"/>
  <c r="AA29" i="252"/>
  <c r="C29" i="252"/>
  <c r="AC28" i="252"/>
  <c r="AB28" i="252"/>
  <c r="AD28" i="252" s="1"/>
  <c r="AA28" i="252"/>
  <c r="BB27" i="252"/>
  <c r="BB32" i="252" s="1"/>
  <c r="BB35" i="252" s="1"/>
  <c r="AC27" i="252"/>
  <c r="AB27" i="252"/>
  <c r="AD27" i="252" s="1"/>
  <c r="AA27" i="252"/>
  <c r="C27" i="252"/>
  <c r="AC26" i="252"/>
  <c r="AB26" i="252"/>
  <c r="AD26" i="252" s="1"/>
  <c r="AA26" i="252"/>
  <c r="AC25" i="252"/>
  <c r="AB25" i="252"/>
  <c r="AA25" i="252"/>
  <c r="C25" i="252"/>
  <c r="AC24" i="252"/>
  <c r="AB24" i="252"/>
  <c r="AA24" i="252"/>
  <c r="BB23" i="252"/>
  <c r="BB26" i="252" s="1"/>
  <c r="AC23" i="252"/>
  <c r="AB23" i="252"/>
  <c r="AA23" i="252"/>
  <c r="C23" i="252"/>
  <c r="AC22" i="252"/>
  <c r="AB22" i="252"/>
  <c r="AA22" i="252"/>
  <c r="AC21" i="252"/>
  <c r="AB21" i="252"/>
  <c r="AD21" i="252" s="1"/>
  <c r="AA21" i="252"/>
  <c r="C21" i="252"/>
  <c r="AC20" i="252"/>
  <c r="AB20" i="252"/>
  <c r="AD20" i="252" s="1"/>
  <c r="AA20" i="252"/>
  <c r="BB19" i="252"/>
  <c r="BB22" i="252" s="1"/>
  <c r="BB25" i="252" s="1"/>
  <c r="BB30" i="252" s="1"/>
  <c r="AC19" i="252"/>
  <c r="AB19" i="252"/>
  <c r="AD19" i="252" s="1"/>
  <c r="AA19" i="252"/>
  <c r="C19" i="252"/>
  <c r="AC18" i="252"/>
  <c r="AB18" i="252"/>
  <c r="AD18" i="252" s="1"/>
  <c r="AA18" i="252"/>
  <c r="AC17" i="252"/>
  <c r="AB17" i="252"/>
  <c r="AA17" i="252"/>
  <c r="C17" i="252"/>
  <c r="AC16" i="252"/>
  <c r="AB16" i="252"/>
  <c r="AA16" i="252"/>
  <c r="BB15" i="252"/>
  <c r="BB18" i="252" s="1"/>
  <c r="BB21" i="252" s="1"/>
  <c r="AC15" i="252"/>
  <c r="AB15" i="252"/>
  <c r="AA15" i="252"/>
  <c r="C15" i="252"/>
  <c r="AC14" i="252"/>
  <c r="AB14" i="252"/>
  <c r="AA14" i="252"/>
  <c r="BB13" i="252"/>
  <c r="AC13" i="252"/>
  <c r="AB13" i="252"/>
  <c r="AA13" i="252"/>
  <c r="C13" i="252"/>
  <c r="AC12" i="252"/>
  <c r="AB12" i="252"/>
  <c r="AA12" i="252"/>
  <c r="BB11" i="252"/>
  <c r="BB14" i="252" s="1"/>
  <c r="BB17" i="252" s="1"/>
  <c r="BB9" i="252"/>
  <c r="BB5" i="252"/>
  <c r="T5" i="252"/>
  <c r="Q5" i="252"/>
  <c r="N5" i="252"/>
  <c r="B5" i="252"/>
  <c r="AC113" i="251"/>
  <c r="AB113" i="251"/>
  <c r="AA113" i="251"/>
  <c r="C113" i="251"/>
  <c r="AC112" i="251"/>
  <c r="AB112" i="251"/>
  <c r="AA112" i="251"/>
  <c r="AC111" i="251"/>
  <c r="AB111" i="251"/>
  <c r="AA111" i="251"/>
  <c r="C111" i="251"/>
  <c r="AC110" i="251"/>
  <c r="AB110" i="251"/>
  <c r="AA110" i="251"/>
  <c r="AC109" i="251"/>
  <c r="AB109" i="251"/>
  <c r="AA109" i="251"/>
  <c r="C109" i="251"/>
  <c r="AC108" i="251"/>
  <c r="AB108" i="251"/>
  <c r="AA108" i="251"/>
  <c r="AC107" i="251"/>
  <c r="AB107" i="251"/>
  <c r="AA107" i="251"/>
  <c r="C107" i="251"/>
  <c r="AC106" i="251"/>
  <c r="AB106" i="251"/>
  <c r="AA106" i="251"/>
  <c r="AC105" i="251"/>
  <c r="AB105" i="251"/>
  <c r="AA105" i="251"/>
  <c r="C105" i="251"/>
  <c r="AC104" i="251"/>
  <c r="AB104" i="251"/>
  <c r="AA104" i="251"/>
  <c r="AC103" i="251"/>
  <c r="AB103" i="251"/>
  <c r="AA103" i="251"/>
  <c r="C103" i="251"/>
  <c r="AC102" i="251"/>
  <c r="AB102" i="251"/>
  <c r="AA102" i="251"/>
  <c r="AC101" i="251"/>
  <c r="AB101" i="251"/>
  <c r="AA101" i="251"/>
  <c r="C101" i="251"/>
  <c r="AC100" i="251"/>
  <c r="AB100" i="251"/>
  <c r="AA100" i="251"/>
  <c r="AC99" i="251"/>
  <c r="AB99" i="251"/>
  <c r="AA99" i="251"/>
  <c r="C99" i="251"/>
  <c r="AC98" i="251"/>
  <c r="AB98" i="251"/>
  <c r="AA98" i="251"/>
  <c r="AC97" i="251"/>
  <c r="AB97" i="251"/>
  <c r="AA97" i="251"/>
  <c r="C97" i="251"/>
  <c r="AC96" i="251"/>
  <c r="AB96" i="251"/>
  <c r="AA96" i="251"/>
  <c r="AC95" i="251"/>
  <c r="AB95" i="251"/>
  <c r="AA95" i="251"/>
  <c r="C95" i="251"/>
  <c r="AC94" i="251"/>
  <c r="AB94" i="251"/>
  <c r="AA94" i="251"/>
  <c r="AC93" i="251"/>
  <c r="AB93" i="251"/>
  <c r="AA93" i="251"/>
  <c r="C93" i="251"/>
  <c r="AC92" i="251"/>
  <c r="AB92" i="251"/>
  <c r="AA92" i="251"/>
  <c r="AC91" i="251"/>
  <c r="AB91" i="251"/>
  <c r="AA91" i="251"/>
  <c r="C91" i="251"/>
  <c r="AC90" i="251"/>
  <c r="AB90" i="251"/>
  <c r="AA90" i="251"/>
  <c r="AC89" i="251"/>
  <c r="AB89" i="251"/>
  <c r="AA89" i="251"/>
  <c r="C89" i="251"/>
  <c r="AC88" i="251"/>
  <c r="AB88" i="251"/>
  <c r="AA88" i="251"/>
  <c r="AC87" i="251"/>
  <c r="AB87" i="251"/>
  <c r="AA87" i="251"/>
  <c r="C87" i="251"/>
  <c r="AC86" i="251"/>
  <c r="AB86" i="251"/>
  <c r="AA86" i="251"/>
  <c r="AC85" i="251"/>
  <c r="AB85" i="251"/>
  <c r="AA85" i="251"/>
  <c r="C85" i="251"/>
  <c r="AC84" i="251"/>
  <c r="AB84" i="251"/>
  <c r="AA84" i="251"/>
  <c r="AC83" i="251"/>
  <c r="AB83" i="251"/>
  <c r="AA83" i="251"/>
  <c r="C83" i="251"/>
  <c r="AC82" i="251"/>
  <c r="AB82" i="251"/>
  <c r="AA82" i="251"/>
  <c r="AC81" i="251"/>
  <c r="AB81" i="251"/>
  <c r="AA81" i="251"/>
  <c r="C81" i="251"/>
  <c r="AC80" i="251"/>
  <c r="AB80" i="251"/>
  <c r="AA80" i="251"/>
  <c r="AC79" i="251"/>
  <c r="AB79" i="251"/>
  <c r="AA79" i="251"/>
  <c r="C79" i="251"/>
  <c r="AC78" i="251"/>
  <c r="AB78" i="251"/>
  <c r="AA78" i="251"/>
  <c r="AC77" i="251"/>
  <c r="AB77" i="251"/>
  <c r="AA77" i="251"/>
  <c r="C77" i="251"/>
  <c r="AC76" i="251"/>
  <c r="AB76" i="251"/>
  <c r="AA76" i="251"/>
  <c r="AC75" i="251"/>
  <c r="AB75" i="251"/>
  <c r="AA75" i="251"/>
  <c r="C75" i="251"/>
  <c r="AC74" i="251"/>
  <c r="AB74" i="251"/>
  <c r="AA74" i="251"/>
  <c r="AC73" i="251"/>
  <c r="AB73" i="251"/>
  <c r="AA73" i="251"/>
  <c r="C73" i="251"/>
  <c r="AC72" i="251"/>
  <c r="AB72" i="251"/>
  <c r="AA72" i="251"/>
  <c r="AC71" i="251"/>
  <c r="AB71" i="251"/>
  <c r="AA71" i="251"/>
  <c r="C71" i="251"/>
  <c r="AC70" i="251"/>
  <c r="AB70" i="251"/>
  <c r="AA70" i="251"/>
  <c r="AC69" i="251"/>
  <c r="AB69" i="251"/>
  <c r="AA69" i="251"/>
  <c r="C69" i="251"/>
  <c r="AC68" i="251"/>
  <c r="AB68" i="251"/>
  <c r="AA68" i="251"/>
  <c r="AC67" i="251"/>
  <c r="AB67" i="251"/>
  <c r="AA67" i="251"/>
  <c r="C67" i="251"/>
  <c r="AC66" i="251"/>
  <c r="AB66" i="251"/>
  <c r="AA66" i="251"/>
  <c r="AC65" i="251"/>
  <c r="AB65" i="251"/>
  <c r="AA65" i="251"/>
  <c r="C65" i="251"/>
  <c r="AC64" i="251"/>
  <c r="AB64" i="251"/>
  <c r="AA64" i="251"/>
  <c r="AC63" i="251"/>
  <c r="AB63" i="251"/>
  <c r="AA63" i="251"/>
  <c r="C63" i="251"/>
  <c r="AC62" i="251"/>
  <c r="AB62" i="251"/>
  <c r="AA62" i="251"/>
  <c r="AC61" i="251"/>
  <c r="AB61" i="251"/>
  <c r="AA61" i="251"/>
  <c r="C61" i="251"/>
  <c r="AC60" i="251"/>
  <c r="AB60" i="251"/>
  <c r="AA60" i="251"/>
  <c r="AC59" i="251"/>
  <c r="AB59" i="251"/>
  <c r="AA59" i="251"/>
  <c r="C59" i="251"/>
  <c r="AC58" i="251"/>
  <c r="AB58" i="251"/>
  <c r="AA58" i="251"/>
  <c r="AC57" i="251"/>
  <c r="AB57" i="251"/>
  <c r="AA57" i="251"/>
  <c r="C57" i="251"/>
  <c r="AC56" i="251"/>
  <c r="AB56" i="251"/>
  <c r="AA56" i="251"/>
  <c r="AC55" i="251"/>
  <c r="AB55" i="251"/>
  <c r="AA55" i="251"/>
  <c r="C55" i="251"/>
  <c r="AC54" i="251"/>
  <c r="AB54" i="251"/>
  <c r="AA54" i="251"/>
  <c r="AC53" i="251"/>
  <c r="AB53" i="251"/>
  <c r="AA53" i="251"/>
  <c r="C53" i="251"/>
  <c r="AC52" i="251"/>
  <c r="AB52" i="251"/>
  <c r="AA52" i="251"/>
  <c r="AC51" i="251"/>
  <c r="AB51" i="251"/>
  <c r="AA51" i="251"/>
  <c r="C51" i="251"/>
  <c r="AC50" i="251"/>
  <c r="AB50" i="251"/>
  <c r="AA50" i="251"/>
  <c r="AC49" i="251"/>
  <c r="AB49" i="251"/>
  <c r="AA49" i="251"/>
  <c r="C49" i="251"/>
  <c r="AC48" i="251"/>
  <c r="AB48" i="251"/>
  <c r="AA48" i="251"/>
  <c r="AC47" i="251"/>
  <c r="AB47" i="251"/>
  <c r="AA47" i="251"/>
  <c r="C47" i="251"/>
  <c r="AC46" i="251"/>
  <c r="AB46" i="251"/>
  <c r="AA46" i="251"/>
  <c r="AC45" i="251"/>
  <c r="AB45" i="251"/>
  <c r="AA45" i="251"/>
  <c r="C45" i="251"/>
  <c r="AC44" i="251"/>
  <c r="AB44" i="251"/>
  <c r="AA44" i="251"/>
  <c r="AC43" i="251"/>
  <c r="AB43" i="251"/>
  <c r="AA43" i="251"/>
  <c r="C43" i="251"/>
  <c r="AC42" i="251"/>
  <c r="AB42" i="251"/>
  <c r="AA42" i="251"/>
  <c r="AC41" i="251"/>
  <c r="AB41" i="251"/>
  <c r="AA41" i="251"/>
  <c r="C41" i="251"/>
  <c r="AC40" i="251"/>
  <c r="AB40" i="251"/>
  <c r="AA40" i="251"/>
  <c r="AC39" i="251"/>
  <c r="AB39" i="251"/>
  <c r="AA39" i="251"/>
  <c r="C39" i="251"/>
  <c r="AC38" i="251"/>
  <c r="AB38" i="251"/>
  <c r="AA38" i="251"/>
  <c r="BB37" i="251"/>
  <c r="AC37" i="251"/>
  <c r="AB37" i="251"/>
  <c r="AA37" i="251"/>
  <c r="C37" i="251"/>
  <c r="AC36" i="251"/>
  <c r="AB36" i="251"/>
  <c r="AA36" i="251"/>
  <c r="AC35" i="251"/>
  <c r="AB35" i="251"/>
  <c r="AA35" i="251"/>
  <c r="C35" i="251"/>
  <c r="AC34" i="251"/>
  <c r="AB34" i="251"/>
  <c r="AA34" i="251"/>
  <c r="BB33" i="251"/>
  <c r="BB36" i="251" s="1"/>
  <c r="AC33" i="251"/>
  <c r="AB33" i="251"/>
  <c r="AA33" i="251"/>
  <c r="C33" i="251"/>
  <c r="AC32" i="251"/>
  <c r="AB32" i="251"/>
  <c r="AA32" i="251"/>
  <c r="AC31" i="251"/>
  <c r="AB31" i="251"/>
  <c r="AA31" i="251"/>
  <c r="C31" i="251"/>
  <c r="AC30" i="251"/>
  <c r="AB30" i="251"/>
  <c r="AA30" i="251"/>
  <c r="AC29" i="251"/>
  <c r="AB29" i="251"/>
  <c r="AA29" i="251"/>
  <c r="C29" i="251"/>
  <c r="AC28" i="251"/>
  <c r="AB28" i="251"/>
  <c r="AA28" i="251"/>
  <c r="BB27" i="251"/>
  <c r="BB32" i="251" s="1"/>
  <c r="BB35" i="251" s="1"/>
  <c r="AC27" i="251"/>
  <c r="AB27" i="251"/>
  <c r="AA27" i="251"/>
  <c r="C27" i="251"/>
  <c r="AC26" i="251"/>
  <c r="AB26" i="251"/>
  <c r="AA26" i="251"/>
  <c r="AC25" i="251"/>
  <c r="AB25" i="251"/>
  <c r="AA25" i="251"/>
  <c r="C25" i="251"/>
  <c r="AC24" i="251"/>
  <c r="AB24" i="251"/>
  <c r="AA24" i="251"/>
  <c r="BB23" i="251"/>
  <c r="BB26" i="251" s="1"/>
  <c r="AC23" i="251"/>
  <c r="AB23" i="251"/>
  <c r="AA23" i="251"/>
  <c r="C23" i="251"/>
  <c r="AC22" i="251"/>
  <c r="AB22" i="251"/>
  <c r="AA22" i="251"/>
  <c r="AC21" i="251"/>
  <c r="AB21" i="251"/>
  <c r="AA21" i="251"/>
  <c r="C21" i="251"/>
  <c r="AC20" i="251"/>
  <c r="AB20" i="251"/>
  <c r="AA20" i="251"/>
  <c r="BB19" i="251"/>
  <c r="BB22" i="251" s="1"/>
  <c r="BB25" i="251" s="1"/>
  <c r="BB30" i="251" s="1"/>
  <c r="AC19" i="251"/>
  <c r="AB19" i="251"/>
  <c r="AA19" i="251"/>
  <c r="C19" i="251"/>
  <c r="AC18" i="251"/>
  <c r="AB18" i="251"/>
  <c r="AA18" i="251"/>
  <c r="AC17" i="251"/>
  <c r="AB17" i="251"/>
  <c r="AA17" i="251"/>
  <c r="C17" i="251"/>
  <c r="AC16" i="251"/>
  <c r="AB16" i="251"/>
  <c r="AA16" i="251"/>
  <c r="BB15" i="251"/>
  <c r="BB18" i="251" s="1"/>
  <c r="BB21" i="251" s="1"/>
  <c r="AC15" i="251"/>
  <c r="AB15" i="251"/>
  <c r="AA15" i="251"/>
  <c r="C15" i="251"/>
  <c r="AC14" i="251"/>
  <c r="AB14" i="251"/>
  <c r="AA14" i="251"/>
  <c r="BB13" i="251"/>
  <c r="AC13" i="251"/>
  <c r="AB13" i="251"/>
  <c r="AA13" i="251"/>
  <c r="C13" i="251"/>
  <c r="AC12" i="251"/>
  <c r="AB12" i="251"/>
  <c r="AA12" i="251"/>
  <c r="BB11" i="251"/>
  <c r="BB14" i="251" s="1"/>
  <c r="BB17" i="251" s="1"/>
  <c r="BB9" i="251"/>
  <c r="BB5" i="251"/>
  <c r="T5" i="251"/>
  <c r="Q5" i="251"/>
  <c r="N5" i="251"/>
  <c r="B5" i="251"/>
  <c r="AC113" i="250"/>
  <c r="AB113" i="250"/>
  <c r="AD113" i="250" s="1"/>
  <c r="AA113" i="250"/>
  <c r="C113" i="250"/>
  <c r="AC112" i="250"/>
  <c r="AB112" i="250"/>
  <c r="AD112" i="250" s="1"/>
  <c r="AA112" i="250"/>
  <c r="AC111" i="250"/>
  <c r="AB111" i="250"/>
  <c r="AA111" i="250"/>
  <c r="C111" i="250"/>
  <c r="AC110" i="250"/>
  <c r="AB110" i="250"/>
  <c r="AA110" i="250"/>
  <c r="AC109" i="250"/>
  <c r="AB109" i="250"/>
  <c r="AD109" i="250" s="1"/>
  <c r="AA109" i="250"/>
  <c r="C109" i="250"/>
  <c r="AC108" i="250"/>
  <c r="AB108" i="250"/>
  <c r="AD108" i="250" s="1"/>
  <c r="AA108" i="250"/>
  <c r="AC107" i="250"/>
  <c r="AB107" i="250"/>
  <c r="AA107" i="250"/>
  <c r="C107" i="250"/>
  <c r="AC106" i="250"/>
  <c r="AB106" i="250"/>
  <c r="AA106" i="250"/>
  <c r="AC105" i="250"/>
  <c r="AB105" i="250"/>
  <c r="AD105" i="250" s="1"/>
  <c r="AA105" i="250"/>
  <c r="C105" i="250"/>
  <c r="AC104" i="250"/>
  <c r="AB104" i="250"/>
  <c r="AD104" i="250" s="1"/>
  <c r="AA104" i="250"/>
  <c r="AC103" i="250"/>
  <c r="AB103" i="250"/>
  <c r="AA103" i="250"/>
  <c r="C103" i="250"/>
  <c r="AC102" i="250"/>
  <c r="AB102" i="250"/>
  <c r="AA102" i="250"/>
  <c r="AC101" i="250"/>
  <c r="AB101" i="250"/>
  <c r="AD101" i="250" s="1"/>
  <c r="AA101" i="250"/>
  <c r="C101" i="250"/>
  <c r="AC100" i="250"/>
  <c r="AB100" i="250"/>
  <c r="AD100" i="250" s="1"/>
  <c r="AA100" i="250"/>
  <c r="AC99" i="250"/>
  <c r="AB99" i="250"/>
  <c r="AA99" i="250"/>
  <c r="C99" i="250"/>
  <c r="AC98" i="250"/>
  <c r="AB98" i="250"/>
  <c r="AA98" i="250"/>
  <c r="AC97" i="250"/>
  <c r="AB97" i="250"/>
  <c r="AD97" i="250" s="1"/>
  <c r="AA97" i="250"/>
  <c r="C97" i="250"/>
  <c r="AC96" i="250"/>
  <c r="AB96" i="250"/>
  <c r="AD96" i="250" s="1"/>
  <c r="AA96" i="250"/>
  <c r="AC95" i="250"/>
  <c r="AB95" i="250"/>
  <c r="AA95" i="250"/>
  <c r="C95" i="250"/>
  <c r="AC94" i="250"/>
  <c r="AB94" i="250"/>
  <c r="AA94" i="250"/>
  <c r="AC93" i="250"/>
  <c r="AB93" i="250"/>
  <c r="AD93" i="250" s="1"/>
  <c r="AA93" i="250"/>
  <c r="C93" i="250"/>
  <c r="AC92" i="250"/>
  <c r="AB92" i="250"/>
  <c r="AD92" i="250" s="1"/>
  <c r="AA92" i="250"/>
  <c r="AC91" i="250"/>
  <c r="AB91" i="250"/>
  <c r="AA91" i="250"/>
  <c r="C91" i="250"/>
  <c r="AC90" i="250"/>
  <c r="AB90" i="250"/>
  <c r="AA90" i="250"/>
  <c r="AC89" i="250"/>
  <c r="AB89" i="250"/>
  <c r="AD89" i="250" s="1"/>
  <c r="AA89" i="250"/>
  <c r="C89" i="250"/>
  <c r="AC88" i="250"/>
  <c r="AB88" i="250"/>
  <c r="AD88" i="250" s="1"/>
  <c r="AA88" i="250"/>
  <c r="AC87" i="250"/>
  <c r="AB87" i="250"/>
  <c r="AA87" i="250"/>
  <c r="C87" i="250"/>
  <c r="AC86" i="250"/>
  <c r="AB86" i="250"/>
  <c r="AA86" i="250"/>
  <c r="AC85" i="250"/>
  <c r="AB85" i="250"/>
  <c r="AD85" i="250" s="1"/>
  <c r="AA85" i="250"/>
  <c r="C85" i="250"/>
  <c r="AC84" i="250"/>
  <c r="AB84" i="250"/>
  <c r="AD84" i="250" s="1"/>
  <c r="AA84" i="250"/>
  <c r="AC83" i="250"/>
  <c r="AB83" i="250"/>
  <c r="AA83" i="250"/>
  <c r="C83" i="250"/>
  <c r="AC82" i="250"/>
  <c r="AB82" i="250"/>
  <c r="AA82" i="250"/>
  <c r="AC81" i="250"/>
  <c r="AB81" i="250"/>
  <c r="AD81" i="250" s="1"/>
  <c r="AA81" i="250"/>
  <c r="C81" i="250"/>
  <c r="AC80" i="250"/>
  <c r="AB80" i="250"/>
  <c r="AD80" i="250" s="1"/>
  <c r="AA80" i="250"/>
  <c r="AC79" i="250"/>
  <c r="AB79" i="250"/>
  <c r="AA79" i="250"/>
  <c r="C79" i="250"/>
  <c r="AC78" i="250"/>
  <c r="AB78" i="250"/>
  <c r="AA78" i="250"/>
  <c r="AC77" i="250"/>
  <c r="AB77" i="250"/>
  <c r="AD77" i="250" s="1"/>
  <c r="AA77" i="250"/>
  <c r="C77" i="250"/>
  <c r="AC76" i="250"/>
  <c r="AB76" i="250"/>
  <c r="AD76" i="250" s="1"/>
  <c r="AA76" i="250"/>
  <c r="AC75" i="250"/>
  <c r="AB75" i="250"/>
  <c r="AA75" i="250"/>
  <c r="C75" i="250"/>
  <c r="AC74" i="250"/>
  <c r="AB74" i="250"/>
  <c r="AA74" i="250"/>
  <c r="AC73" i="250"/>
  <c r="AB73" i="250"/>
  <c r="AD73" i="250" s="1"/>
  <c r="AA73" i="250"/>
  <c r="C73" i="250"/>
  <c r="AC72" i="250"/>
  <c r="AB72" i="250"/>
  <c r="AD72" i="250" s="1"/>
  <c r="AA72" i="250"/>
  <c r="AC71" i="250"/>
  <c r="AB71" i="250"/>
  <c r="AA71" i="250"/>
  <c r="C71" i="250"/>
  <c r="AC70" i="250"/>
  <c r="AB70" i="250"/>
  <c r="AA70" i="250"/>
  <c r="AC69" i="250"/>
  <c r="AB69" i="250"/>
  <c r="AD69" i="250" s="1"/>
  <c r="AA69" i="250"/>
  <c r="C69" i="250"/>
  <c r="AC68" i="250"/>
  <c r="AB68" i="250"/>
  <c r="AD68" i="250" s="1"/>
  <c r="AA68" i="250"/>
  <c r="AC67" i="250"/>
  <c r="AB67" i="250"/>
  <c r="AA67" i="250"/>
  <c r="C67" i="250"/>
  <c r="AC66" i="250"/>
  <c r="AB66" i="250"/>
  <c r="AA66" i="250"/>
  <c r="AC65" i="250"/>
  <c r="AB65" i="250"/>
  <c r="AD65" i="250" s="1"/>
  <c r="AA65" i="250"/>
  <c r="C65" i="250"/>
  <c r="AC64" i="250"/>
  <c r="AB64" i="250"/>
  <c r="AD64" i="250" s="1"/>
  <c r="AA64" i="250"/>
  <c r="AC63" i="250"/>
  <c r="AB63" i="250"/>
  <c r="AA63" i="250"/>
  <c r="C63" i="250"/>
  <c r="AC62" i="250"/>
  <c r="AB62" i="250"/>
  <c r="AA62" i="250"/>
  <c r="AC61" i="250"/>
  <c r="AB61" i="250"/>
  <c r="AD61" i="250" s="1"/>
  <c r="AA61" i="250"/>
  <c r="C61" i="250"/>
  <c r="AC60" i="250"/>
  <c r="AB60" i="250"/>
  <c r="AD60" i="250" s="1"/>
  <c r="AA60" i="250"/>
  <c r="AC59" i="250"/>
  <c r="AB59" i="250"/>
  <c r="AA59" i="250"/>
  <c r="C59" i="250"/>
  <c r="AC58" i="250"/>
  <c r="AB58" i="250"/>
  <c r="AA58" i="250"/>
  <c r="AC57" i="250"/>
  <c r="AB57" i="250"/>
  <c r="AD57" i="250" s="1"/>
  <c r="AA57" i="250"/>
  <c r="C57" i="250"/>
  <c r="AC56" i="250"/>
  <c r="AB56" i="250"/>
  <c r="AD56" i="250" s="1"/>
  <c r="AA56" i="250"/>
  <c r="AC55" i="250"/>
  <c r="AB55" i="250"/>
  <c r="AA55" i="250"/>
  <c r="C55" i="250"/>
  <c r="AC54" i="250"/>
  <c r="AB54" i="250"/>
  <c r="AA54" i="250"/>
  <c r="AC53" i="250"/>
  <c r="AB53" i="250"/>
  <c r="AD53" i="250" s="1"/>
  <c r="AA53" i="250"/>
  <c r="C53" i="250"/>
  <c r="AC52" i="250"/>
  <c r="AB52" i="250"/>
  <c r="AD52" i="250" s="1"/>
  <c r="AA52" i="250"/>
  <c r="AC51" i="250"/>
  <c r="AB51" i="250"/>
  <c r="AA51" i="250"/>
  <c r="C51" i="250"/>
  <c r="AC50" i="250"/>
  <c r="AB50" i="250"/>
  <c r="AA50" i="250"/>
  <c r="AC49" i="250"/>
  <c r="AB49" i="250"/>
  <c r="AD49" i="250" s="1"/>
  <c r="AA49" i="250"/>
  <c r="C49" i="250"/>
  <c r="AC48" i="250"/>
  <c r="AB48" i="250"/>
  <c r="AD48" i="250" s="1"/>
  <c r="AA48" i="250"/>
  <c r="AC47" i="250"/>
  <c r="AB47" i="250"/>
  <c r="AA47" i="250"/>
  <c r="C47" i="250"/>
  <c r="AC46" i="250"/>
  <c r="AB46" i="250"/>
  <c r="AA46" i="250"/>
  <c r="AC45" i="250"/>
  <c r="AB45" i="250"/>
  <c r="AD45" i="250" s="1"/>
  <c r="AA45" i="250"/>
  <c r="C45" i="250"/>
  <c r="AC44" i="250"/>
  <c r="AB44" i="250"/>
  <c r="AD44" i="250" s="1"/>
  <c r="AA44" i="250"/>
  <c r="AC43" i="250"/>
  <c r="AB43" i="250"/>
  <c r="AA43" i="250"/>
  <c r="C43" i="250"/>
  <c r="AC42" i="250"/>
  <c r="AB42" i="250"/>
  <c r="AA42" i="250"/>
  <c r="AC41" i="250"/>
  <c r="AB41" i="250"/>
  <c r="AD41" i="250" s="1"/>
  <c r="AA41" i="250"/>
  <c r="C41" i="250"/>
  <c r="AC40" i="250"/>
  <c r="AB40" i="250"/>
  <c r="AD40" i="250" s="1"/>
  <c r="AA40" i="250"/>
  <c r="AC39" i="250"/>
  <c r="AB39" i="250"/>
  <c r="AA39" i="250"/>
  <c r="C39" i="250"/>
  <c r="AC38" i="250"/>
  <c r="AB38" i="250"/>
  <c r="AA38" i="250"/>
  <c r="BB37" i="250"/>
  <c r="AC37" i="250"/>
  <c r="AB37" i="250"/>
  <c r="AA37" i="250"/>
  <c r="C37" i="250"/>
  <c r="AC36" i="250"/>
  <c r="AB36" i="250"/>
  <c r="AA36" i="250"/>
  <c r="AC35" i="250"/>
  <c r="AB35" i="250"/>
  <c r="AD35" i="250" s="1"/>
  <c r="AA35" i="250"/>
  <c r="C35" i="250"/>
  <c r="AC34" i="250"/>
  <c r="AB34" i="250"/>
  <c r="AD34" i="250" s="1"/>
  <c r="AA34" i="250"/>
  <c r="BB33" i="250"/>
  <c r="BB36" i="250" s="1"/>
  <c r="AC33" i="250"/>
  <c r="AB33" i="250"/>
  <c r="AD33" i="250" s="1"/>
  <c r="AA33" i="250"/>
  <c r="C33" i="250"/>
  <c r="AC32" i="250"/>
  <c r="AB32" i="250"/>
  <c r="AD32" i="250" s="1"/>
  <c r="AA32" i="250"/>
  <c r="AC31" i="250"/>
  <c r="AB31" i="250"/>
  <c r="AA31" i="250"/>
  <c r="C31" i="250"/>
  <c r="AC30" i="250"/>
  <c r="AB30" i="250"/>
  <c r="AA30" i="250"/>
  <c r="AC29" i="250"/>
  <c r="AB29" i="250"/>
  <c r="AD29" i="250" s="1"/>
  <c r="AA29" i="250"/>
  <c r="C29" i="250"/>
  <c r="AC28" i="250"/>
  <c r="AB28" i="250"/>
  <c r="AD28" i="250" s="1"/>
  <c r="AA28" i="250"/>
  <c r="BB27" i="250"/>
  <c r="BB32" i="250" s="1"/>
  <c r="BB35" i="250" s="1"/>
  <c r="AC27" i="250"/>
  <c r="AB27" i="250"/>
  <c r="AD27" i="250" s="1"/>
  <c r="AA27" i="250"/>
  <c r="C27" i="250"/>
  <c r="AC26" i="250"/>
  <c r="AB26" i="250"/>
  <c r="AD26" i="250" s="1"/>
  <c r="AA26" i="250"/>
  <c r="AC25" i="250"/>
  <c r="AB25" i="250"/>
  <c r="AA25" i="250"/>
  <c r="C25" i="250"/>
  <c r="AC24" i="250"/>
  <c r="AB24" i="250"/>
  <c r="AA24" i="250"/>
  <c r="BB23" i="250"/>
  <c r="BB26" i="250" s="1"/>
  <c r="AC23" i="250"/>
  <c r="AB23" i="250"/>
  <c r="AA23" i="250"/>
  <c r="C23" i="250"/>
  <c r="AC22" i="250"/>
  <c r="AB22" i="250"/>
  <c r="AA22" i="250"/>
  <c r="AC21" i="250"/>
  <c r="AB21" i="250"/>
  <c r="AD21" i="250" s="1"/>
  <c r="AA21" i="250"/>
  <c r="C21" i="250"/>
  <c r="AC20" i="250"/>
  <c r="AB20" i="250"/>
  <c r="AD20" i="250" s="1"/>
  <c r="AA20" i="250"/>
  <c r="BB19" i="250"/>
  <c r="BB22" i="250" s="1"/>
  <c r="BB25" i="250" s="1"/>
  <c r="BB30" i="250" s="1"/>
  <c r="AC19" i="250"/>
  <c r="AB19" i="250"/>
  <c r="AD19" i="250" s="1"/>
  <c r="AA19" i="250"/>
  <c r="C19" i="250"/>
  <c r="AC18" i="250"/>
  <c r="AB18" i="250"/>
  <c r="AD18" i="250" s="1"/>
  <c r="AA18" i="250"/>
  <c r="AC17" i="250"/>
  <c r="AB17" i="250"/>
  <c r="AA17" i="250"/>
  <c r="C17" i="250"/>
  <c r="AC16" i="250"/>
  <c r="AB16" i="250"/>
  <c r="AA16" i="250"/>
  <c r="BB15" i="250"/>
  <c r="BB18" i="250" s="1"/>
  <c r="BB21" i="250" s="1"/>
  <c r="AC15" i="250"/>
  <c r="AB15" i="250"/>
  <c r="AA15" i="250"/>
  <c r="C15" i="250"/>
  <c r="AC14" i="250"/>
  <c r="AB14" i="250"/>
  <c r="AA14" i="250"/>
  <c r="BB13" i="250"/>
  <c r="AC13" i="250"/>
  <c r="AB13" i="250"/>
  <c r="AA13" i="250"/>
  <c r="C13" i="250"/>
  <c r="AC12" i="250"/>
  <c r="AB12" i="250"/>
  <c r="AA12" i="250"/>
  <c r="AA8" i="250" s="1"/>
  <c r="BB11" i="250"/>
  <c r="BB14" i="250" s="1"/>
  <c r="BB17" i="250" s="1"/>
  <c r="BB9" i="250"/>
  <c r="BB5" i="250"/>
  <c r="T5" i="250"/>
  <c r="Q5" i="250"/>
  <c r="N5" i="250"/>
  <c r="B5" i="250"/>
  <c r="AC113" i="249"/>
  <c r="AB113" i="249"/>
  <c r="AA113" i="249"/>
  <c r="C113" i="249"/>
  <c r="AC112" i="249"/>
  <c r="AB112" i="249"/>
  <c r="AA112" i="249"/>
  <c r="AC111" i="249"/>
  <c r="AB111" i="249"/>
  <c r="AA111" i="249"/>
  <c r="C111" i="249"/>
  <c r="AC110" i="249"/>
  <c r="AB110" i="249"/>
  <c r="AA110" i="249"/>
  <c r="AC109" i="249"/>
  <c r="AB109" i="249"/>
  <c r="AA109" i="249"/>
  <c r="C109" i="249"/>
  <c r="AC108" i="249"/>
  <c r="AB108" i="249"/>
  <c r="AA108" i="249"/>
  <c r="AC107" i="249"/>
  <c r="AB107" i="249"/>
  <c r="AA107" i="249"/>
  <c r="C107" i="249"/>
  <c r="AC106" i="249"/>
  <c r="AB106" i="249"/>
  <c r="AA106" i="249"/>
  <c r="AC105" i="249"/>
  <c r="AB105" i="249"/>
  <c r="AA105" i="249"/>
  <c r="C105" i="249"/>
  <c r="AC104" i="249"/>
  <c r="AB104" i="249"/>
  <c r="AA104" i="249"/>
  <c r="AC103" i="249"/>
  <c r="AB103" i="249"/>
  <c r="AA103" i="249"/>
  <c r="C103" i="249"/>
  <c r="AC102" i="249"/>
  <c r="AB102" i="249"/>
  <c r="AA102" i="249"/>
  <c r="AC101" i="249"/>
  <c r="AB101" i="249"/>
  <c r="AA101" i="249"/>
  <c r="C101" i="249"/>
  <c r="AC100" i="249"/>
  <c r="AB100" i="249"/>
  <c r="AA100" i="249"/>
  <c r="AC99" i="249"/>
  <c r="AB99" i="249"/>
  <c r="AA99" i="249"/>
  <c r="C99" i="249"/>
  <c r="AC98" i="249"/>
  <c r="AB98" i="249"/>
  <c r="AA98" i="249"/>
  <c r="AC97" i="249"/>
  <c r="AB97" i="249"/>
  <c r="AA97" i="249"/>
  <c r="C97" i="249"/>
  <c r="AC96" i="249"/>
  <c r="AB96" i="249"/>
  <c r="AA96" i="249"/>
  <c r="AC95" i="249"/>
  <c r="AB95" i="249"/>
  <c r="AA95" i="249"/>
  <c r="C95" i="249"/>
  <c r="AC94" i="249"/>
  <c r="AB94" i="249"/>
  <c r="AA94" i="249"/>
  <c r="AC93" i="249"/>
  <c r="AB93" i="249"/>
  <c r="AA93" i="249"/>
  <c r="C93" i="249"/>
  <c r="AC92" i="249"/>
  <c r="AB92" i="249"/>
  <c r="AA92" i="249"/>
  <c r="AC91" i="249"/>
  <c r="AB91" i="249"/>
  <c r="AA91" i="249"/>
  <c r="C91" i="249"/>
  <c r="AC90" i="249"/>
  <c r="AB90" i="249"/>
  <c r="AA90" i="249"/>
  <c r="AC89" i="249"/>
  <c r="AB89" i="249"/>
  <c r="AA89" i="249"/>
  <c r="C89" i="249"/>
  <c r="AC88" i="249"/>
  <c r="AB88" i="249"/>
  <c r="AA88" i="249"/>
  <c r="AC87" i="249"/>
  <c r="AB87" i="249"/>
  <c r="AA87" i="249"/>
  <c r="C87" i="249"/>
  <c r="AC86" i="249"/>
  <c r="AB86" i="249"/>
  <c r="AA86" i="249"/>
  <c r="AC85" i="249"/>
  <c r="AB85" i="249"/>
  <c r="AA85" i="249"/>
  <c r="C85" i="249"/>
  <c r="AC84" i="249"/>
  <c r="AB84" i="249"/>
  <c r="AA84" i="249"/>
  <c r="AC83" i="249"/>
  <c r="AB83" i="249"/>
  <c r="AA83" i="249"/>
  <c r="C83" i="249"/>
  <c r="AC82" i="249"/>
  <c r="AB82" i="249"/>
  <c r="AA82" i="249"/>
  <c r="AC81" i="249"/>
  <c r="AB81" i="249"/>
  <c r="AA81" i="249"/>
  <c r="C81" i="249"/>
  <c r="AC80" i="249"/>
  <c r="AB80" i="249"/>
  <c r="AA80" i="249"/>
  <c r="AC79" i="249"/>
  <c r="AB79" i="249"/>
  <c r="AA79" i="249"/>
  <c r="C79" i="249"/>
  <c r="AC78" i="249"/>
  <c r="AB78" i="249"/>
  <c r="AA78" i="249"/>
  <c r="AC77" i="249"/>
  <c r="AB77" i="249"/>
  <c r="AA77" i="249"/>
  <c r="C77" i="249"/>
  <c r="AC76" i="249"/>
  <c r="AB76" i="249"/>
  <c r="AA76" i="249"/>
  <c r="AC75" i="249"/>
  <c r="AB75" i="249"/>
  <c r="AA75" i="249"/>
  <c r="C75" i="249"/>
  <c r="AC74" i="249"/>
  <c r="AB74" i="249"/>
  <c r="AA74" i="249"/>
  <c r="AC73" i="249"/>
  <c r="AB73" i="249"/>
  <c r="AA73" i="249"/>
  <c r="C73" i="249"/>
  <c r="AC72" i="249"/>
  <c r="AB72" i="249"/>
  <c r="AA72" i="249"/>
  <c r="AC71" i="249"/>
  <c r="AB71" i="249"/>
  <c r="AA71" i="249"/>
  <c r="C71" i="249"/>
  <c r="AC70" i="249"/>
  <c r="AB70" i="249"/>
  <c r="AA70" i="249"/>
  <c r="AC69" i="249"/>
  <c r="AB69" i="249"/>
  <c r="AA69" i="249"/>
  <c r="C69" i="249"/>
  <c r="AC68" i="249"/>
  <c r="AB68" i="249"/>
  <c r="AA68" i="249"/>
  <c r="AC67" i="249"/>
  <c r="AB67" i="249"/>
  <c r="AA67" i="249"/>
  <c r="C67" i="249"/>
  <c r="AC66" i="249"/>
  <c r="AB66" i="249"/>
  <c r="AA66" i="249"/>
  <c r="AC65" i="249"/>
  <c r="AB65" i="249"/>
  <c r="AA65" i="249"/>
  <c r="C65" i="249"/>
  <c r="AC64" i="249"/>
  <c r="AB64" i="249"/>
  <c r="AA64" i="249"/>
  <c r="AC63" i="249"/>
  <c r="AB63" i="249"/>
  <c r="AA63" i="249"/>
  <c r="C63" i="249"/>
  <c r="AC62" i="249"/>
  <c r="AB62" i="249"/>
  <c r="AA62" i="249"/>
  <c r="AC61" i="249"/>
  <c r="AB61" i="249"/>
  <c r="AA61" i="249"/>
  <c r="C61" i="249"/>
  <c r="AC60" i="249"/>
  <c r="AB60" i="249"/>
  <c r="AA60" i="249"/>
  <c r="AC59" i="249"/>
  <c r="AB59" i="249"/>
  <c r="AA59" i="249"/>
  <c r="C59" i="249"/>
  <c r="AC58" i="249"/>
  <c r="AB58" i="249"/>
  <c r="AA58" i="249"/>
  <c r="AC57" i="249"/>
  <c r="AB57" i="249"/>
  <c r="AA57" i="249"/>
  <c r="C57" i="249"/>
  <c r="AC56" i="249"/>
  <c r="AB56" i="249"/>
  <c r="AA56" i="249"/>
  <c r="AC55" i="249"/>
  <c r="AB55" i="249"/>
  <c r="AA55" i="249"/>
  <c r="C55" i="249"/>
  <c r="AC54" i="249"/>
  <c r="AB54" i="249"/>
  <c r="AA54" i="249"/>
  <c r="AC53" i="249"/>
  <c r="AB53" i="249"/>
  <c r="AA53" i="249"/>
  <c r="C53" i="249"/>
  <c r="AC52" i="249"/>
  <c r="AB52" i="249"/>
  <c r="AA52" i="249"/>
  <c r="AC51" i="249"/>
  <c r="AB51" i="249"/>
  <c r="AA51" i="249"/>
  <c r="C51" i="249"/>
  <c r="AC50" i="249"/>
  <c r="AB50" i="249"/>
  <c r="AA50" i="249"/>
  <c r="AC49" i="249"/>
  <c r="AB49" i="249"/>
  <c r="AA49" i="249"/>
  <c r="C49" i="249"/>
  <c r="AC48" i="249"/>
  <c r="AB48" i="249"/>
  <c r="AA48" i="249"/>
  <c r="AC47" i="249"/>
  <c r="AB47" i="249"/>
  <c r="AA47" i="249"/>
  <c r="C47" i="249"/>
  <c r="AC46" i="249"/>
  <c r="AB46" i="249"/>
  <c r="AA46" i="249"/>
  <c r="AC45" i="249"/>
  <c r="AB45" i="249"/>
  <c r="AA45" i="249"/>
  <c r="C45" i="249"/>
  <c r="AC44" i="249"/>
  <c r="AB44" i="249"/>
  <c r="AA44" i="249"/>
  <c r="AC43" i="249"/>
  <c r="AB43" i="249"/>
  <c r="AA43" i="249"/>
  <c r="C43" i="249"/>
  <c r="AC42" i="249"/>
  <c r="AB42" i="249"/>
  <c r="AA42" i="249"/>
  <c r="AC41" i="249"/>
  <c r="AB41" i="249"/>
  <c r="AA41" i="249"/>
  <c r="C41" i="249"/>
  <c r="AC40" i="249"/>
  <c r="AB40" i="249"/>
  <c r="AA40" i="249"/>
  <c r="AC39" i="249"/>
  <c r="AB39" i="249"/>
  <c r="AA39" i="249"/>
  <c r="C39" i="249"/>
  <c r="AC38" i="249"/>
  <c r="AB38" i="249"/>
  <c r="AA38" i="249"/>
  <c r="BB37" i="249"/>
  <c r="AC37" i="249"/>
  <c r="AB37" i="249"/>
  <c r="AA37" i="249"/>
  <c r="C37" i="249"/>
  <c r="AC36" i="249"/>
  <c r="AB36" i="249"/>
  <c r="AA36" i="249"/>
  <c r="AC35" i="249"/>
  <c r="AB35" i="249"/>
  <c r="AA35" i="249"/>
  <c r="C35" i="249"/>
  <c r="AC34" i="249"/>
  <c r="AB34" i="249"/>
  <c r="AA34" i="249"/>
  <c r="BB33" i="249"/>
  <c r="BB36" i="249" s="1"/>
  <c r="AC33" i="249"/>
  <c r="AB33" i="249"/>
  <c r="AA33" i="249"/>
  <c r="C33" i="249"/>
  <c r="AC32" i="249"/>
  <c r="AB32" i="249"/>
  <c r="AA32" i="249"/>
  <c r="AC31" i="249"/>
  <c r="AB31" i="249"/>
  <c r="AA31" i="249"/>
  <c r="C31" i="249"/>
  <c r="AC30" i="249"/>
  <c r="AB30" i="249"/>
  <c r="AA30" i="249"/>
  <c r="AC29" i="249"/>
  <c r="AB29" i="249"/>
  <c r="AA29" i="249"/>
  <c r="C29" i="249"/>
  <c r="AC28" i="249"/>
  <c r="AB28" i="249"/>
  <c r="AA28" i="249"/>
  <c r="BB27" i="249"/>
  <c r="BB32" i="249" s="1"/>
  <c r="BB35" i="249" s="1"/>
  <c r="AC27" i="249"/>
  <c r="AB27" i="249"/>
  <c r="AA27" i="249"/>
  <c r="C27" i="249"/>
  <c r="AC26" i="249"/>
  <c r="AB26" i="249"/>
  <c r="AA26" i="249"/>
  <c r="AC25" i="249"/>
  <c r="AB25" i="249"/>
  <c r="AA25" i="249"/>
  <c r="C25" i="249"/>
  <c r="AC24" i="249"/>
  <c r="AB24" i="249"/>
  <c r="AA24" i="249"/>
  <c r="BB23" i="249"/>
  <c r="BB26" i="249" s="1"/>
  <c r="AC23" i="249"/>
  <c r="AB23" i="249"/>
  <c r="AA23" i="249"/>
  <c r="C23" i="249"/>
  <c r="AC22" i="249"/>
  <c r="AB22" i="249"/>
  <c r="AA22" i="249"/>
  <c r="AC21" i="249"/>
  <c r="AB21" i="249"/>
  <c r="AA21" i="249"/>
  <c r="C21" i="249"/>
  <c r="AC20" i="249"/>
  <c r="AB20" i="249"/>
  <c r="AA20" i="249"/>
  <c r="BB19" i="249"/>
  <c r="BB22" i="249" s="1"/>
  <c r="BB25" i="249" s="1"/>
  <c r="BB30" i="249" s="1"/>
  <c r="AC19" i="249"/>
  <c r="AB19" i="249"/>
  <c r="AA19" i="249"/>
  <c r="C19" i="249"/>
  <c r="AC18" i="249"/>
  <c r="AB18" i="249"/>
  <c r="AA18" i="249"/>
  <c r="AC17" i="249"/>
  <c r="AB17" i="249"/>
  <c r="AA17" i="249"/>
  <c r="C17" i="249"/>
  <c r="AC16" i="249"/>
  <c r="AB16" i="249"/>
  <c r="AA16" i="249"/>
  <c r="BB15" i="249"/>
  <c r="BB18" i="249" s="1"/>
  <c r="BB21" i="249" s="1"/>
  <c r="AC15" i="249"/>
  <c r="AB15" i="249"/>
  <c r="AA15" i="249"/>
  <c r="C15" i="249"/>
  <c r="AC14" i="249"/>
  <c r="AB14" i="249"/>
  <c r="AA14" i="249"/>
  <c r="BB13" i="249"/>
  <c r="AC13" i="249"/>
  <c r="AB13" i="249"/>
  <c r="AA13" i="249"/>
  <c r="C13" i="249"/>
  <c r="AC12" i="249"/>
  <c r="AB12" i="249"/>
  <c r="AA12" i="249"/>
  <c r="AA8" i="249" s="1"/>
  <c r="BB11" i="249"/>
  <c r="BB14" i="249" s="1"/>
  <c r="BB17" i="249" s="1"/>
  <c r="BB9" i="249"/>
  <c r="BB5" i="249"/>
  <c r="T5" i="249"/>
  <c r="Q5" i="249"/>
  <c r="N5" i="249"/>
  <c r="B5" i="249"/>
  <c r="AC113" i="248"/>
  <c r="AB113" i="248"/>
  <c r="AA113" i="248"/>
  <c r="C113" i="248"/>
  <c r="AC112" i="248"/>
  <c r="AB112" i="248"/>
  <c r="AA112" i="248"/>
  <c r="AC111" i="248"/>
  <c r="AB111" i="248"/>
  <c r="AA111" i="248"/>
  <c r="C111" i="248"/>
  <c r="AC110" i="248"/>
  <c r="AB110" i="248"/>
  <c r="AA110" i="248"/>
  <c r="AC109" i="248"/>
  <c r="AB109" i="248"/>
  <c r="AA109" i="248"/>
  <c r="C109" i="248"/>
  <c r="AC108" i="248"/>
  <c r="AB108" i="248"/>
  <c r="AA108" i="248"/>
  <c r="AC107" i="248"/>
  <c r="AB107" i="248"/>
  <c r="AA107" i="248"/>
  <c r="C107" i="248"/>
  <c r="AC106" i="248"/>
  <c r="AB106" i="248"/>
  <c r="AA106" i="248"/>
  <c r="AC105" i="248"/>
  <c r="AB105" i="248"/>
  <c r="AA105" i="248"/>
  <c r="C105" i="248"/>
  <c r="AC104" i="248"/>
  <c r="AB104" i="248"/>
  <c r="AA104" i="248"/>
  <c r="AC103" i="248"/>
  <c r="AB103" i="248"/>
  <c r="AA103" i="248"/>
  <c r="C103" i="248"/>
  <c r="AC102" i="248"/>
  <c r="AB102" i="248"/>
  <c r="AA102" i="248"/>
  <c r="AC101" i="248"/>
  <c r="AB101" i="248"/>
  <c r="AA101" i="248"/>
  <c r="C101" i="248"/>
  <c r="AC100" i="248"/>
  <c r="AB100" i="248"/>
  <c r="AA100" i="248"/>
  <c r="AC99" i="248"/>
  <c r="AB99" i="248"/>
  <c r="AA99" i="248"/>
  <c r="C99" i="248"/>
  <c r="AC98" i="248"/>
  <c r="AB98" i="248"/>
  <c r="AA98" i="248"/>
  <c r="AC97" i="248"/>
  <c r="AB97" i="248"/>
  <c r="AA97" i="248"/>
  <c r="C97" i="248"/>
  <c r="AC96" i="248"/>
  <c r="AB96" i="248"/>
  <c r="AA96" i="248"/>
  <c r="AC95" i="248"/>
  <c r="AB95" i="248"/>
  <c r="AA95" i="248"/>
  <c r="C95" i="248"/>
  <c r="AC94" i="248"/>
  <c r="AB94" i="248"/>
  <c r="AA94" i="248"/>
  <c r="AC93" i="248"/>
  <c r="AB93" i="248"/>
  <c r="AA93" i="248"/>
  <c r="C93" i="248"/>
  <c r="AC92" i="248"/>
  <c r="AB92" i="248"/>
  <c r="AA92" i="248"/>
  <c r="AC91" i="248"/>
  <c r="AB91" i="248"/>
  <c r="AA91" i="248"/>
  <c r="C91" i="248"/>
  <c r="AC90" i="248"/>
  <c r="AB90" i="248"/>
  <c r="AA90" i="248"/>
  <c r="AC89" i="248"/>
  <c r="AB89" i="248"/>
  <c r="AA89" i="248"/>
  <c r="C89" i="248"/>
  <c r="AC88" i="248"/>
  <c r="AB88" i="248"/>
  <c r="AA88" i="248"/>
  <c r="AC87" i="248"/>
  <c r="AB87" i="248"/>
  <c r="AA87" i="248"/>
  <c r="C87" i="248"/>
  <c r="AC86" i="248"/>
  <c r="AB86" i="248"/>
  <c r="AA86" i="248"/>
  <c r="AC85" i="248"/>
  <c r="AB85" i="248"/>
  <c r="AA85" i="248"/>
  <c r="C85" i="248"/>
  <c r="AC84" i="248"/>
  <c r="AB84" i="248"/>
  <c r="AA84" i="248"/>
  <c r="AC83" i="248"/>
  <c r="AB83" i="248"/>
  <c r="AA83" i="248"/>
  <c r="C83" i="248"/>
  <c r="AC82" i="248"/>
  <c r="AB82" i="248"/>
  <c r="AA82" i="248"/>
  <c r="AC81" i="248"/>
  <c r="AB81" i="248"/>
  <c r="AA81" i="248"/>
  <c r="C81" i="248"/>
  <c r="AC80" i="248"/>
  <c r="AB80" i="248"/>
  <c r="AA80" i="248"/>
  <c r="AC79" i="248"/>
  <c r="AB79" i="248"/>
  <c r="AA79" i="248"/>
  <c r="C79" i="248"/>
  <c r="AC78" i="248"/>
  <c r="AB78" i="248"/>
  <c r="AA78" i="248"/>
  <c r="AC77" i="248"/>
  <c r="AB77" i="248"/>
  <c r="AA77" i="248"/>
  <c r="C77" i="248"/>
  <c r="AC76" i="248"/>
  <c r="AB76" i="248"/>
  <c r="AA76" i="248"/>
  <c r="AC75" i="248"/>
  <c r="AB75" i="248"/>
  <c r="AA75" i="248"/>
  <c r="C75" i="248"/>
  <c r="AC74" i="248"/>
  <c r="AB74" i="248"/>
  <c r="AA74" i="248"/>
  <c r="AC73" i="248"/>
  <c r="AB73" i="248"/>
  <c r="AA73" i="248"/>
  <c r="C73" i="248"/>
  <c r="AC72" i="248"/>
  <c r="AB72" i="248"/>
  <c r="AA72" i="248"/>
  <c r="AC71" i="248"/>
  <c r="AB71" i="248"/>
  <c r="AA71" i="248"/>
  <c r="C71" i="248"/>
  <c r="AC70" i="248"/>
  <c r="AB70" i="248"/>
  <c r="AA70" i="248"/>
  <c r="AC69" i="248"/>
  <c r="AB69" i="248"/>
  <c r="AA69" i="248"/>
  <c r="C69" i="248"/>
  <c r="AC68" i="248"/>
  <c r="AB68" i="248"/>
  <c r="AA68" i="248"/>
  <c r="AC67" i="248"/>
  <c r="AB67" i="248"/>
  <c r="AA67" i="248"/>
  <c r="C67" i="248"/>
  <c r="AC66" i="248"/>
  <c r="AB66" i="248"/>
  <c r="AA66" i="248"/>
  <c r="AC65" i="248"/>
  <c r="AB65" i="248"/>
  <c r="AA65" i="248"/>
  <c r="C65" i="248"/>
  <c r="AC64" i="248"/>
  <c r="AB64" i="248"/>
  <c r="AA64" i="248"/>
  <c r="AC63" i="248"/>
  <c r="AB63" i="248"/>
  <c r="AA63" i="248"/>
  <c r="C63" i="248"/>
  <c r="AC62" i="248"/>
  <c r="AB62" i="248"/>
  <c r="AA62" i="248"/>
  <c r="AC61" i="248"/>
  <c r="AB61" i="248"/>
  <c r="AA61" i="248"/>
  <c r="C61" i="248"/>
  <c r="AC60" i="248"/>
  <c r="AB60" i="248"/>
  <c r="AA60" i="248"/>
  <c r="AC59" i="248"/>
  <c r="AB59" i="248"/>
  <c r="AA59" i="248"/>
  <c r="C59" i="248"/>
  <c r="AC58" i="248"/>
  <c r="AB58" i="248"/>
  <c r="AA58" i="248"/>
  <c r="AC57" i="248"/>
  <c r="AB57" i="248"/>
  <c r="AA57" i="248"/>
  <c r="C57" i="248"/>
  <c r="AC56" i="248"/>
  <c r="AB56" i="248"/>
  <c r="AA56" i="248"/>
  <c r="AC55" i="248"/>
  <c r="AB55" i="248"/>
  <c r="AA55" i="248"/>
  <c r="C55" i="248"/>
  <c r="AC54" i="248"/>
  <c r="AB54" i="248"/>
  <c r="AA54" i="248"/>
  <c r="AC53" i="248"/>
  <c r="AB53" i="248"/>
  <c r="AA53" i="248"/>
  <c r="C53" i="248"/>
  <c r="AC52" i="248"/>
  <c r="AB52" i="248"/>
  <c r="AA52" i="248"/>
  <c r="AC51" i="248"/>
  <c r="AB51" i="248"/>
  <c r="AA51" i="248"/>
  <c r="C51" i="248"/>
  <c r="AC50" i="248"/>
  <c r="AB50" i="248"/>
  <c r="AA50" i="248"/>
  <c r="AC49" i="248"/>
  <c r="AB49" i="248"/>
  <c r="AA49" i="248"/>
  <c r="C49" i="248"/>
  <c r="AC48" i="248"/>
  <c r="AB48" i="248"/>
  <c r="AA48" i="248"/>
  <c r="AC47" i="248"/>
  <c r="AB47" i="248"/>
  <c r="AA47" i="248"/>
  <c r="C47" i="248"/>
  <c r="AC46" i="248"/>
  <c r="AB46" i="248"/>
  <c r="AA46" i="248"/>
  <c r="AC45" i="248"/>
  <c r="AB45" i="248"/>
  <c r="AA45" i="248"/>
  <c r="C45" i="248"/>
  <c r="AC44" i="248"/>
  <c r="AB44" i="248"/>
  <c r="AA44" i="248"/>
  <c r="AC43" i="248"/>
  <c r="AB43" i="248"/>
  <c r="AA43" i="248"/>
  <c r="C43" i="248"/>
  <c r="AC42" i="248"/>
  <c r="AB42" i="248"/>
  <c r="AA42" i="248"/>
  <c r="AC41" i="248"/>
  <c r="AB41" i="248"/>
  <c r="AA41" i="248"/>
  <c r="C41" i="248"/>
  <c r="AC40" i="248"/>
  <c r="AB40" i="248"/>
  <c r="AA40" i="248"/>
  <c r="AC39" i="248"/>
  <c r="AB39" i="248"/>
  <c r="AA39" i="248"/>
  <c r="C39" i="248"/>
  <c r="AC38" i="248"/>
  <c r="AB38" i="248"/>
  <c r="AA38" i="248"/>
  <c r="BB37" i="248"/>
  <c r="AC37" i="248"/>
  <c r="AB37" i="248"/>
  <c r="AA37" i="248"/>
  <c r="C37" i="248"/>
  <c r="AC36" i="248"/>
  <c r="AB36" i="248"/>
  <c r="AA36" i="248"/>
  <c r="AC35" i="248"/>
  <c r="AB35" i="248"/>
  <c r="AA35" i="248"/>
  <c r="C35" i="248"/>
  <c r="AC34" i="248"/>
  <c r="AB34" i="248"/>
  <c r="AA34" i="248"/>
  <c r="BB33" i="248"/>
  <c r="BB36" i="248" s="1"/>
  <c r="AC33" i="248"/>
  <c r="AB33" i="248"/>
  <c r="AA33" i="248"/>
  <c r="C33" i="248"/>
  <c r="AC32" i="248"/>
  <c r="AB32" i="248"/>
  <c r="AA32" i="248"/>
  <c r="AC31" i="248"/>
  <c r="AB31" i="248"/>
  <c r="AA31" i="248"/>
  <c r="C31" i="248"/>
  <c r="AC30" i="248"/>
  <c r="AB30" i="248"/>
  <c r="AA30" i="248"/>
  <c r="AC29" i="248"/>
  <c r="AB29" i="248"/>
  <c r="AA29" i="248"/>
  <c r="C29" i="248"/>
  <c r="AC28" i="248"/>
  <c r="AB28" i="248"/>
  <c r="AA28" i="248"/>
  <c r="BB27" i="248"/>
  <c r="BB32" i="248" s="1"/>
  <c r="BB35" i="248" s="1"/>
  <c r="AC27" i="248"/>
  <c r="AB27" i="248"/>
  <c r="AA27" i="248"/>
  <c r="C27" i="248"/>
  <c r="AC26" i="248"/>
  <c r="AB26" i="248"/>
  <c r="AA26" i="248"/>
  <c r="AC25" i="248"/>
  <c r="AB25" i="248"/>
  <c r="AA25" i="248"/>
  <c r="C25" i="248"/>
  <c r="AC24" i="248"/>
  <c r="AB24" i="248"/>
  <c r="AA24" i="248"/>
  <c r="BB23" i="248"/>
  <c r="BB26" i="248" s="1"/>
  <c r="AC23" i="248"/>
  <c r="AB23" i="248"/>
  <c r="AA23" i="248"/>
  <c r="C23" i="248"/>
  <c r="AC22" i="248"/>
  <c r="AB22" i="248"/>
  <c r="AA22" i="248"/>
  <c r="AC21" i="248"/>
  <c r="AB21" i="248"/>
  <c r="AA21" i="248"/>
  <c r="C21" i="248"/>
  <c r="AC20" i="248"/>
  <c r="AB20" i="248"/>
  <c r="AA20" i="248"/>
  <c r="BB19" i="248"/>
  <c r="BB22" i="248" s="1"/>
  <c r="BB25" i="248" s="1"/>
  <c r="BB30" i="248" s="1"/>
  <c r="AC19" i="248"/>
  <c r="AB19" i="248"/>
  <c r="AA19" i="248"/>
  <c r="C19" i="248"/>
  <c r="AC18" i="248"/>
  <c r="AB18" i="248"/>
  <c r="AA18" i="248"/>
  <c r="AC17" i="248"/>
  <c r="AB17" i="248"/>
  <c r="AA17" i="248"/>
  <c r="C17" i="248"/>
  <c r="AC16" i="248"/>
  <c r="AB16" i="248"/>
  <c r="AA16" i="248"/>
  <c r="BB15" i="248"/>
  <c r="BB18" i="248" s="1"/>
  <c r="BB21" i="248" s="1"/>
  <c r="AC15" i="248"/>
  <c r="AB15" i="248"/>
  <c r="AA15" i="248"/>
  <c r="C15" i="248"/>
  <c r="AC14" i="248"/>
  <c r="AB14" i="248"/>
  <c r="AA14" i="248"/>
  <c r="BB13" i="248"/>
  <c r="AC13" i="248"/>
  <c r="AB13" i="248"/>
  <c r="AA13" i="248"/>
  <c r="C13" i="248"/>
  <c r="AC12" i="248"/>
  <c r="AB12" i="248"/>
  <c r="AA12" i="248"/>
  <c r="AA6" i="248" s="1"/>
  <c r="BB11" i="248"/>
  <c r="BB14" i="248" s="1"/>
  <c r="BB17" i="248" s="1"/>
  <c r="BB9" i="248"/>
  <c r="BB5" i="248"/>
  <c r="T5" i="248"/>
  <c r="Q5" i="248"/>
  <c r="N5" i="248"/>
  <c r="B5" i="248"/>
  <c r="AC113" i="247"/>
  <c r="AB113" i="247"/>
  <c r="AA113" i="247"/>
  <c r="C113" i="247"/>
  <c r="AC112" i="247"/>
  <c r="AB112" i="247"/>
  <c r="AA112" i="247"/>
  <c r="AC111" i="247"/>
  <c r="AB111" i="247"/>
  <c r="AA111" i="247"/>
  <c r="C111" i="247"/>
  <c r="AC110" i="247"/>
  <c r="AB110" i="247"/>
  <c r="AA110" i="247"/>
  <c r="AC109" i="247"/>
  <c r="AB109" i="247"/>
  <c r="AA109" i="247"/>
  <c r="C109" i="247"/>
  <c r="AC108" i="247"/>
  <c r="AB108" i="247"/>
  <c r="AA108" i="247"/>
  <c r="AC107" i="247"/>
  <c r="AB107" i="247"/>
  <c r="AA107" i="247"/>
  <c r="C107" i="247"/>
  <c r="AC106" i="247"/>
  <c r="AB106" i="247"/>
  <c r="AA106" i="247"/>
  <c r="AC105" i="247"/>
  <c r="AB105" i="247"/>
  <c r="AA105" i="247"/>
  <c r="C105" i="247"/>
  <c r="AC104" i="247"/>
  <c r="AB104" i="247"/>
  <c r="AA104" i="247"/>
  <c r="AC103" i="247"/>
  <c r="AB103" i="247"/>
  <c r="AA103" i="247"/>
  <c r="C103" i="247"/>
  <c r="AC102" i="247"/>
  <c r="AB102" i="247"/>
  <c r="AA102" i="247"/>
  <c r="AC101" i="247"/>
  <c r="AB101" i="247"/>
  <c r="AA101" i="247"/>
  <c r="C101" i="247"/>
  <c r="AC100" i="247"/>
  <c r="AB100" i="247"/>
  <c r="AA100" i="247"/>
  <c r="AC99" i="247"/>
  <c r="AB99" i="247"/>
  <c r="AA99" i="247"/>
  <c r="C99" i="247"/>
  <c r="AC98" i="247"/>
  <c r="AB98" i="247"/>
  <c r="AA98" i="247"/>
  <c r="AC97" i="247"/>
  <c r="AB97" i="247"/>
  <c r="AA97" i="247"/>
  <c r="C97" i="247"/>
  <c r="AC96" i="247"/>
  <c r="AB96" i="247"/>
  <c r="AA96" i="247"/>
  <c r="AC95" i="247"/>
  <c r="AB95" i="247"/>
  <c r="AA95" i="247"/>
  <c r="C95" i="247"/>
  <c r="AC94" i="247"/>
  <c r="AB94" i="247"/>
  <c r="AA94" i="247"/>
  <c r="AC93" i="247"/>
  <c r="AB93" i="247"/>
  <c r="AA93" i="247"/>
  <c r="C93" i="247"/>
  <c r="AC92" i="247"/>
  <c r="AB92" i="247"/>
  <c r="AA92" i="247"/>
  <c r="AC91" i="247"/>
  <c r="AB91" i="247"/>
  <c r="AA91" i="247"/>
  <c r="C91" i="247"/>
  <c r="AC90" i="247"/>
  <c r="AB90" i="247"/>
  <c r="AA90" i="247"/>
  <c r="AC89" i="247"/>
  <c r="AB89" i="247"/>
  <c r="AA89" i="247"/>
  <c r="C89" i="247"/>
  <c r="AC88" i="247"/>
  <c r="AB88" i="247"/>
  <c r="AA88" i="247"/>
  <c r="AC87" i="247"/>
  <c r="AB87" i="247"/>
  <c r="AA87" i="247"/>
  <c r="C87" i="247"/>
  <c r="AC86" i="247"/>
  <c r="AB86" i="247"/>
  <c r="AA86" i="247"/>
  <c r="AC85" i="247"/>
  <c r="AB85" i="247"/>
  <c r="AA85" i="247"/>
  <c r="C85" i="247"/>
  <c r="AC84" i="247"/>
  <c r="AB84" i="247"/>
  <c r="AA84" i="247"/>
  <c r="AC83" i="247"/>
  <c r="AB83" i="247"/>
  <c r="AA83" i="247"/>
  <c r="C83" i="247"/>
  <c r="AC82" i="247"/>
  <c r="AB82" i="247"/>
  <c r="AA82" i="247"/>
  <c r="AC81" i="247"/>
  <c r="AB81" i="247"/>
  <c r="AA81" i="247"/>
  <c r="C81" i="247"/>
  <c r="AC80" i="247"/>
  <c r="AB80" i="247"/>
  <c r="AA80" i="247"/>
  <c r="AC79" i="247"/>
  <c r="AB79" i="247"/>
  <c r="AA79" i="247"/>
  <c r="C79" i="247"/>
  <c r="AC78" i="247"/>
  <c r="AB78" i="247"/>
  <c r="AA78" i="247"/>
  <c r="AC77" i="247"/>
  <c r="AB77" i="247"/>
  <c r="AA77" i="247"/>
  <c r="C77" i="247"/>
  <c r="AC76" i="247"/>
  <c r="AB76" i="247"/>
  <c r="AA76" i="247"/>
  <c r="AC75" i="247"/>
  <c r="AB75" i="247"/>
  <c r="AA75" i="247"/>
  <c r="C75" i="247"/>
  <c r="AC74" i="247"/>
  <c r="AB74" i="247"/>
  <c r="AA74" i="247"/>
  <c r="AC73" i="247"/>
  <c r="AB73" i="247"/>
  <c r="AA73" i="247"/>
  <c r="C73" i="247"/>
  <c r="AC72" i="247"/>
  <c r="AB72" i="247"/>
  <c r="AA72" i="247"/>
  <c r="AC71" i="247"/>
  <c r="AB71" i="247"/>
  <c r="AA71" i="247"/>
  <c r="C71" i="247"/>
  <c r="AC70" i="247"/>
  <c r="AB70" i="247"/>
  <c r="AA70" i="247"/>
  <c r="AC69" i="247"/>
  <c r="AB69" i="247"/>
  <c r="AA69" i="247"/>
  <c r="C69" i="247"/>
  <c r="AC68" i="247"/>
  <c r="AB68" i="247"/>
  <c r="AA68" i="247"/>
  <c r="AC67" i="247"/>
  <c r="AB67" i="247"/>
  <c r="AA67" i="247"/>
  <c r="C67" i="247"/>
  <c r="AC66" i="247"/>
  <c r="AB66" i="247"/>
  <c r="AA66" i="247"/>
  <c r="AC65" i="247"/>
  <c r="AB65" i="247"/>
  <c r="AA65" i="247"/>
  <c r="C65" i="247"/>
  <c r="AC64" i="247"/>
  <c r="AB64" i="247"/>
  <c r="AA64" i="247"/>
  <c r="AC63" i="247"/>
  <c r="AB63" i="247"/>
  <c r="AA63" i="247"/>
  <c r="C63" i="247"/>
  <c r="AC62" i="247"/>
  <c r="AB62" i="247"/>
  <c r="AA62" i="247"/>
  <c r="AC61" i="247"/>
  <c r="AB61" i="247"/>
  <c r="AA61" i="247"/>
  <c r="C61" i="247"/>
  <c r="AC60" i="247"/>
  <c r="AB60" i="247"/>
  <c r="AA60" i="247"/>
  <c r="AC59" i="247"/>
  <c r="AB59" i="247"/>
  <c r="AA59" i="247"/>
  <c r="C59" i="247"/>
  <c r="AC58" i="247"/>
  <c r="AB58" i="247"/>
  <c r="AA58" i="247"/>
  <c r="AC57" i="247"/>
  <c r="AB57" i="247"/>
  <c r="AA57" i="247"/>
  <c r="C57" i="247"/>
  <c r="AC56" i="247"/>
  <c r="AB56" i="247"/>
  <c r="AA56" i="247"/>
  <c r="AC55" i="247"/>
  <c r="AB55" i="247"/>
  <c r="AA55" i="247"/>
  <c r="C55" i="247"/>
  <c r="AC54" i="247"/>
  <c r="AB54" i="247"/>
  <c r="AA54" i="247"/>
  <c r="AC53" i="247"/>
  <c r="AB53" i="247"/>
  <c r="AA53" i="247"/>
  <c r="C53" i="247"/>
  <c r="AC52" i="247"/>
  <c r="AB52" i="247"/>
  <c r="AA52" i="247"/>
  <c r="AC51" i="247"/>
  <c r="AB51" i="247"/>
  <c r="AA51" i="247"/>
  <c r="C51" i="247"/>
  <c r="AC50" i="247"/>
  <c r="AB50" i="247"/>
  <c r="AA50" i="247"/>
  <c r="AC49" i="247"/>
  <c r="AB49" i="247"/>
  <c r="AA49" i="247"/>
  <c r="C49" i="247"/>
  <c r="AC48" i="247"/>
  <c r="AB48" i="247"/>
  <c r="AA48" i="247"/>
  <c r="AC47" i="247"/>
  <c r="AB47" i="247"/>
  <c r="AA47" i="247"/>
  <c r="C47" i="247"/>
  <c r="AC46" i="247"/>
  <c r="AB46" i="247"/>
  <c r="AA46" i="247"/>
  <c r="AC45" i="247"/>
  <c r="AB45" i="247"/>
  <c r="AA45" i="247"/>
  <c r="C45" i="247"/>
  <c r="AC44" i="247"/>
  <c r="AB44" i="247"/>
  <c r="AA44" i="247"/>
  <c r="AC43" i="247"/>
  <c r="AB43" i="247"/>
  <c r="AA43" i="247"/>
  <c r="C43" i="247"/>
  <c r="AC42" i="247"/>
  <c r="AB42" i="247"/>
  <c r="AA42" i="247"/>
  <c r="AC41" i="247"/>
  <c r="AB41" i="247"/>
  <c r="AA41" i="247"/>
  <c r="C41" i="247"/>
  <c r="AC40" i="247"/>
  <c r="AB40" i="247"/>
  <c r="AA40" i="247"/>
  <c r="AC39" i="247"/>
  <c r="AB39" i="247"/>
  <c r="AA39" i="247"/>
  <c r="C39" i="247"/>
  <c r="AC38" i="247"/>
  <c r="AB38" i="247"/>
  <c r="AA38" i="247"/>
  <c r="BB37" i="247"/>
  <c r="AC37" i="247"/>
  <c r="AB37" i="247"/>
  <c r="AA37" i="247"/>
  <c r="C37" i="247"/>
  <c r="AC36" i="247"/>
  <c r="AB36" i="247"/>
  <c r="AA36" i="247"/>
  <c r="AC35" i="247"/>
  <c r="AB35" i="247"/>
  <c r="AA35" i="247"/>
  <c r="C35" i="247"/>
  <c r="AC34" i="247"/>
  <c r="AB34" i="247"/>
  <c r="AA34" i="247"/>
  <c r="BB33" i="247"/>
  <c r="BB36" i="247" s="1"/>
  <c r="AC33" i="247"/>
  <c r="AB33" i="247"/>
  <c r="AA33" i="247"/>
  <c r="C33" i="247"/>
  <c r="AC32" i="247"/>
  <c r="AB32" i="247"/>
  <c r="AA32" i="247"/>
  <c r="AC31" i="247"/>
  <c r="AB31" i="247"/>
  <c r="AA31" i="247"/>
  <c r="C31" i="247"/>
  <c r="AC30" i="247"/>
  <c r="AB30" i="247"/>
  <c r="AA30" i="247"/>
  <c r="AC29" i="247"/>
  <c r="AB29" i="247"/>
  <c r="AA29" i="247"/>
  <c r="C29" i="247"/>
  <c r="AC28" i="247"/>
  <c r="AB28" i="247"/>
  <c r="AA28" i="247"/>
  <c r="BB27" i="247"/>
  <c r="BB32" i="247" s="1"/>
  <c r="BB35" i="247" s="1"/>
  <c r="AC27" i="247"/>
  <c r="AB27" i="247"/>
  <c r="AA27" i="247"/>
  <c r="C27" i="247"/>
  <c r="AC26" i="247"/>
  <c r="AB26" i="247"/>
  <c r="AA26" i="247"/>
  <c r="AC25" i="247"/>
  <c r="AB25" i="247"/>
  <c r="AA25" i="247"/>
  <c r="C25" i="247"/>
  <c r="AC24" i="247"/>
  <c r="AB24" i="247"/>
  <c r="AA24" i="247"/>
  <c r="BB23" i="247"/>
  <c r="BB26" i="247" s="1"/>
  <c r="AC23" i="247"/>
  <c r="AB23" i="247"/>
  <c r="AA23" i="247"/>
  <c r="C23" i="247"/>
  <c r="AC22" i="247"/>
  <c r="AB22" i="247"/>
  <c r="AA22" i="247"/>
  <c r="AC21" i="247"/>
  <c r="AB21" i="247"/>
  <c r="AA21" i="247"/>
  <c r="C21" i="247"/>
  <c r="AC20" i="247"/>
  <c r="AB20" i="247"/>
  <c r="AA20" i="247"/>
  <c r="BB19" i="247"/>
  <c r="BB22" i="247" s="1"/>
  <c r="BB25" i="247" s="1"/>
  <c r="BB30" i="247" s="1"/>
  <c r="AC19" i="247"/>
  <c r="AB19" i="247"/>
  <c r="AA19" i="247"/>
  <c r="C19" i="247"/>
  <c r="AC18" i="247"/>
  <c r="AB18" i="247"/>
  <c r="AA18" i="247"/>
  <c r="AC17" i="247"/>
  <c r="AB17" i="247"/>
  <c r="AA17" i="247"/>
  <c r="C17" i="247"/>
  <c r="AC16" i="247"/>
  <c r="AB16" i="247"/>
  <c r="AA16" i="247"/>
  <c r="BB15" i="247"/>
  <c r="BB18" i="247" s="1"/>
  <c r="BB21" i="247" s="1"/>
  <c r="AC15" i="247"/>
  <c r="AB15" i="247"/>
  <c r="AA15" i="247"/>
  <c r="C15" i="247"/>
  <c r="AC14" i="247"/>
  <c r="AB14" i="247"/>
  <c r="AA14" i="247"/>
  <c r="BB13" i="247"/>
  <c r="AC13" i="247"/>
  <c r="AB13" i="247"/>
  <c r="AA13" i="247"/>
  <c r="C13" i="247"/>
  <c r="AC12" i="247"/>
  <c r="AB12" i="247"/>
  <c r="AA12" i="247"/>
  <c r="BB11" i="247"/>
  <c r="BB14" i="247" s="1"/>
  <c r="BB17" i="247" s="1"/>
  <c r="BB9" i="247"/>
  <c r="AA7" i="247"/>
  <c r="BB5" i="247"/>
  <c r="T5" i="247"/>
  <c r="Q5" i="247"/>
  <c r="N5" i="247"/>
  <c r="B5" i="247"/>
  <c r="AC113" i="246"/>
  <c r="AB113" i="246"/>
  <c r="AA113" i="246"/>
  <c r="C113" i="246"/>
  <c r="AC112" i="246"/>
  <c r="AB112" i="246"/>
  <c r="AA112" i="246"/>
  <c r="AC111" i="246"/>
  <c r="AB111" i="246"/>
  <c r="AA111" i="246"/>
  <c r="C111" i="246"/>
  <c r="AC110" i="246"/>
  <c r="AB110" i="246"/>
  <c r="AA110" i="246"/>
  <c r="AC109" i="246"/>
  <c r="AB109" i="246"/>
  <c r="AA109" i="246"/>
  <c r="C109" i="246"/>
  <c r="AC108" i="246"/>
  <c r="AB108" i="246"/>
  <c r="AA108" i="246"/>
  <c r="AC107" i="246"/>
  <c r="AB107" i="246"/>
  <c r="AA107" i="246"/>
  <c r="C107" i="246"/>
  <c r="AC106" i="246"/>
  <c r="AB106" i="246"/>
  <c r="AA106" i="246"/>
  <c r="AC105" i="246"/>
  <c r="AB105" i="246"/>
  <c r="AA105" i="246"/>
  <c r="C105" i="246"/>
  <c r="AC104" i="246"/>
  <c r="AB104" i="246"/>
  <c r="AA104" i="246"/>
  <c r="AC103" i="246"/>
  <c r="AB103" i="246"/>
  <c r="AA103" i="246"/>
  <c r="C103" i="246"/>
  <c r="AC102" i="246"/>
  <c r="AB102" i="246"/>
  <c r="AA102" i="246"/>
  <c r="AC101" i="246"/>
  <c r="AB101" i="246"/>
  <c r="AA101" i="246"/>
  <c r="C101" i="246"/>
  <c r="AC100" i="246"/>
  <c r="AB100" i="246"/>
  <c r="AA100" i="246"/>
  <c r="AC99" i="246"/>
  <c r="AB99" i="246"/>
  <c r="AA99" i="246"/>
  <c r="C99" i="246"/>
  <c r="AC98" i="246"/>
  <c r="AB98" i="246"/>
  <c r="AA98" i="246"/>
  <c r="AC97" i="246"/>
  <c r="AB97" i="246"/>
  <c r="AA97" i="246"/>
  <c r="C97" i="246"/>
  <c r="AC96" i="246"/>
  <c r="AB96" i="246"/>
  <c r="AA96" i="246"/>
  <c r="AC95" i="246"/>
  <c r="AB95" i="246"/>
  <c r="AA95" i="246"/>
  <c r="C95" i="246"/>
  <c r="AC94" i="246"/>
  <c r="AB94" i="246"/>
  <c r="AA94" i="246"/>
  <c r="AC93" i="246"/>
  <c r="AB93" i="246"/>
  <c r="AA93" i="246"/>
  <c r="C93" i="246"/>
  <c r="AC92" i="246"/>
  <c r="AB92" i="246"/>
  <c r="AA92" i="246"/>
  <c r="AC91" i="246"/>
  <c r="AB91" i="246"/>
  <c r="AA91" i="246"/>
  <c r="C91" i="246"/>
  <c r="AC90" i="246"/>
  <c r="AB90" i="246"/>
  <c r="AA90" i="246"/>
  <c r="AC89" i="246"/>
  <c r="AB89" i="246"/>
  <c r="AA89" i="246"/>
  <c r="C89" i="246"/>
  <c r="AC88" i="246"/>
  <c r="AB88" i="246"/>
  <c r="AA88" i="246"/>
  <c r="AC87" i="246"/>
  <c r="AB87" i="246"/>
  <c r="AA87" i="246"/>
  <c r="C87" i="246"/>
  <c r="AC86" i="246"/>
  <c r="AB86" i="246"/>
  <c r="AA86" i="246"/>
  <c r="AC85" i="246"/>
  <c r="AB85" i="246"/>
  <c r="AA85" i="246"/>
  <c r="C85" i="246"/>
  <c r="AC84" i="246"/>
  <c r="AB84" i="246"/>
  <c r="AA84" i="246"/>
  <c r="AC83" i="246"/>
  <c r="AB83" i="246"/>
  <c r="AA83" i="246"/>
  <c r="C83" i="246"/>
  <c r="AC82" i="246"/>
  <c r="AB82" i="246"/>
  <c r="AA82" i="246"/>
  <c r="AC81" i="246"/>
  <c r="AB81" i="246"/>
  <c r="AA81" i="246"/>
  <c r="C81" i="246"/>
  <c r="AC80" i="246"/>
  <c r="AB80" i="246"/>
  <c r="AA80" i="246"/>
  <c r="AC79" i="246"/>
  <c r="AB79" i="246"/>
  <c r="AA79" i="246"/>
  <c r="C79" i="246"/>
  <c r="AC78" i="246"/>
  <c r="AB78" i="246"/>
  <c r="AA78" i="246"/>
  <c r="AC77" i="246"/>
  <c r="AB77" i="246"/>
  <c r="AA77" i="246"/>
  <c r="C77" i="246"/>
  <c r="AC76" i="246"/>
  <c r="AB76" i="246"/>
  <c r="AA76" i="246"/>
  <c r="AC75" i="246"/>
  <c r="AB75" i="246"/>
  <c r="AA75" i="246"/>
  <c r="C75" i="246"/>
  <c r="AC74" i="246"/>
  <c r="AB74" i="246"/>
  <c r="AA74" i="246"/>
  <c r="AC73" i="246"/>
  <c r="AB73" i="246"/>
  <c r="AA73" i="246"/>
  <c r="C73" i="246"/>
  <c r="AC72" i="246"/>
  <c r="AB72" i="246"/>
  <c r="AA72" i="246"/>
  <c r="AC71" i="246"/>
  <c r="AB71" i="246"/>
  <c r="AA71" i="246"/>
  <c r="C71" i="246"/>
  <c r="AC70" i="246"/>
  <c r="AB70" i="246"/>
  <c r="AA70" i="246"/>
  <c r="AC69" i="246"/>
  <c r="AB69" i="246"/>
  <c r="AA69" i="246"/>
  <c r="C69" i="246"/>
  <c r="AC68" i="246"/>
  <c r="AB68" i="246"/>
  <c r="AA68" i="246"/>
  <c r="AC67" i="246"/>
  <c r="AB67" i="246"/>
  <c r="AA67" i="246"/>
  <c r="C67" i="246"/>
  <c r="AC66" i="246"/>
  <c r="AB66" i="246"/>
  <c r="AA66" i="246"/>
  <c r="AC65" i="246"/>
  <c r="AB65" i="246"/>
  <c r="AA65" i="246"/>
  <c r="C65" i="246"/>
  <c r="AC64" i="246"/>
  <c r="AB64" i="246"/>
  <c r="AA64" i="246"/>
  <c r="AC63" i="246"/>
  <c r="AB63" i="246"/>
  <c r="AA63" i="246"/>
  <c r="C63" i="246"/>
  <c r="AC62" i="246"/>
  <c r="AB62" i="246"/>
  <c r="AA62" i="246"/>
  <c r="AC61" i="246"/>
  <c r="AB61" i="246"/>
  <c r="AA61" i="246"/>
  <c r="C61" i="246"/>
  <c r="AC60" i="246"/>
  <c r="AB60" i="246"/>
  <c r="AA60" i="246"/>
  <c r="AC59" i="246"/>
  <c r="AB59" i="246"/>
  <c r="AA59" i="246"/>
  <c r="C59" i="246"/>
  <c r="AC58" i="246"/>
  <c r="AB58" i="246"/>
  <c r="AA58" i="246"/>
  <c r="AC57" i="246"/>
  <c r="AB57" i="246"/>
  <c r="AA57" i="246"/>
  <c r="C57" i="246"/>
  <c r="AC56" i="246"/>
  <c r="AB56" i="246"/>
  <c r="AA56" i="246"/>
  <c r="AC55" i="246"/>
  <c r="AB55" i="246"/>
  <c r="AA55" i="246"/>
  <c r="C55" i="246"/>
  <c r="AC54" i="246"/>
  <c r="AB54" i="246"/>
  <c r="AA54" i="246"/>
  <c r="AC53" i="246"/>
  <c r="AB53" i="246"/>
  <c r="AA53" i="246"/>
  <c r="C53" i="246"/>
  <c r="AC52" i="246"/>
  <c r="AB52" i="246"/>
  <c r="AA52" i="246"/>
  <c r="AC51" i="246"/>
  <c r="AB51" i="246"/>
  <c r="AA51" i="246"/>
  <c r="C51" i="246"/>
  <c r="AC50" i="246"/>
  <c r="AB50" i="246"/>
  <c r="AA50" i="246"/>
  <c r="AC49" i="246"/>
  <c r="AB49" i="246"/>
  <c r="AA49" i="246"/>
  <c r="C49" i="246"/>
  <c r="AC48" i="246"/>
  <c r="AB48" i="246"/>
  <c r="AA48" i="246"/>
  <c r="AC47" i="246"/>
  <c r="AB47" i="246"/>
  <c r="AA47" i="246"/>
  <c r="C47" i="246"/>
  <c r="AC46" i="246"/>
  <c r="AB46" i="246"/>
  <c r="AA46" i="246"/>
  <c r="AC45" i="246"/>
  <c r="AB45" i="246"/>
  <c r="AA45" i="246"/>
  <c r="C45" i="246"/>
  <c r="AC44" i="246"/>
  <c r="AB44" i="246"/>
  <c r="AA44" i="246"/>
  <c r="AC43" i="246"/>
  <c r="AB43" i="246"/>
  <c r="AA43" i="246"/>
  <c r="C43" i="246"/>
  <c r="AC42" i="246"/>
  <c r="AB42" i="246"/>
  <c r="AA42" i="246"/>
  <c r="AC41" i="246"/>
  <c r="AB41" i="246"/>
  <c r="AA41" i="246"/>
  <c r="C41" i="246"/>
  <c r="AC40" i="246"/>
  <c r="AB40" i="246"/>
  <c r="AA40" i="246"/>
  <c r="AC39" i="246"/>
  <c r="AB39" i="246"/>
  <c r="AA39" i="246"/>
  <c r="C39" i="246"/>
  <c r="AC38" i="246"/>
  <c r="AB38" i="246"/>
  <c r="AA38" i="246"/>
  <c r="BB37" i="246"/>
  <c r="AC37" i="246"/>
  <c r="AB37" i="246"/>
  <c r="AA37" i="246"/>
  <c r="C37" i="246"/>
  <c r="AC36" i="246"/>
  <c r="AB36" i="246"/>
  <c r="AA36" i="246"/>
  <c r="AC35" i="246"/>
  <c r="AB35" i="246"/>
  <c r="AA35" i="246"/>
  <c r="C35" i="246"/>
  <c r="AC34" i="246"/>
  <c r="AB34" i="246"/>
  <c r="AA34" i="246"/>
  <c r="BB33" i="246"/>
  <c r="BB36" i="246" s="1"/>
  <c r="AC33" i="246"/>
  <c r="AB33" i="246"/>
  <c r="AA33" i="246"/>
  <c r="C33" i="246"/>
  <c r="AC32" i="246"/>
  <c r="AB32" i="246"/>
  <c r="AA32" i="246"/>
  <c r="AC31" i="246"/>
  <c r="AB31" i="246"/>
  <c r="AA31" i="246"/>
  <c r="C31" i="246"/>
  <c r="AC30" i="246"/>
  <c r="AB30" i="246"/>
  <c r="AA30" i="246"/>
  <c r="AC29" i="246"/>
  <c r="AB29" i="246"/>
  <c r="AA29" i="246"/>
  <c r="C29" i="246"/>
  <c r="AC28" i="246"/>
  <c r="AB28" i="246"/>
  <c r="AA28" i="246"/>
  <c r="BB27" i="246"/>
  <c r="BB32" i="246" s="1"/>
  <c r="BB35" i="246" s="1"/>
  <c r="AC27" i="246"/>
  <c r="AB27" i="246"/>
  <c r="AA27" i="246"/>
  <c r="C27" i="246"/>
  <c r="AC26" i="246"/>
  <c r="AB26" i="246"/>
  <c r="AA26" i="246"/>
  <c r="AC25" i="246"/>
  <c r="AB25" i="246"/>
  <c r="AA25" i="246"/>
  <c r="C25" i="246"/>
  <c r="AC24" i="246"/>
  <c r="AB24" i="246"/>
  <c r="AA24" i="246"/>
  <c r="BB23" i="246"/>
  <c r="BB26" i="246" s="1"/>
  <c r="AC23" i="246"/>
  <c r="AB23" i="246"/>
  <c r="AA23" i="246"/>
  <c r="C23" i="246"/>
  <c r="AC22" i="246"/>
  <c r="AB22" i="246"/>
  <c r="AA22" i="246"/>
  <c r="AC21" i="246"/>
  <c r="AB21" i="246"/>
  <c r="AA21" i="246"/>
  <c r="C21" i="246"/>
  <c r="AC20" i="246"/>
  <c r="AB20" i="246"/>
  <c r="AA20" i="246"/>
  <c r="BB19" i="246"/>
  <c r="BB22" i="246" s="1"/>
  <c r="BB25" i="246" s="1"/>
  <c r="BB30" i="246" s="1"/>
  <c r="AC19" i="246"/>
  <c r="AB19" i="246"/>
  <c r="AA19" i="246"/>
  <c r="C19" i="246"/>
  <c r="AC18" i="246"/>
  <c r="AB18" i="246"/>
  <c r="AA18" i="246"/>
  <c r="AC17" i="246"/>
  <c r="AB17" i="246"/>
  <c r="AA17" i="246"/>
  <c r="C17" i="246"/>
  <c r="AC16" i="246"/>
  <c r="AB16" i="246"/>
  <c r="AA16" i="246"/>
  <c r="BB15" i="246"/>
  <c r="BB18" i="246" s="1"/>
  <c r="BB21" i="246" s="1"/>
  <c r="AC15" i="246"/>
  <c r="AB15" i="246"/>
  <c r="AA15" i="246"/>
  <c r="C15" i="246"/>
  <c r="AC14" i="246"/>
  <c r="AB14" i="246"/>
  <c r="AA14" i="246"/>
  <c r="BB13" i="246"/>
  <c r="AC13" i="246"/>
  <c r="AB13" i="246"/>
  <c r="AA13" i="246"/>
  <c r="C13" i="246"/>
  <c r="AC12" i="246"/>
  <c r="AB12" i="246"/>
  <c r="AA12" i="246"/>
  <c r="BB11" i="246"/>
  <c r="BB14" i="246" s="1"/>
  <c r="BB17" i="246" s="1"/>
  <c r="BB9" i="246"/>
  <c r="AA7" i="246"/>
  <c r="BB5" i="246"/>
  <c r="T5" i="246"/>
  <c r="Q5" i="246"/>
  <c r="N5" i="246"/>
  <c r="B5" i="246"/>
  <c r="AC113" i="245"/>
  <c r="AB113" i="245"/>
  <c r="AA113" i="245"/>
  <c r="C113" i="245"/>
  <c r="AC112" i="245"/>
  <c r="AB112" i="245"/>
  <c r="AA112" i="245"/>
  <c r="AC111" i="245"/>
  <c r="AB111" i="245"/>
  <c r="AA111" i="245"/>
  <c r="C111" i="245"/>
  <c r="AC110" i="245"/>
  <c r="AB110" i="245"/>
  <c r="AA110" i="245"/>
  <c r="AC109" i="245"/>
  <c r="AB109" i="245"/>
  <c r="AA109" i="245"/>
  <c r="C109" i="245"/>
  <c r="AC108" i="245"/>
  <c r="AB108" i="245"/>
  <c r="AA108" i="245"/>
  <c r="AC107" i="245"/>
  <c r="AB107" i="245"/>
  <c r="AA107" i="245"/>
  <c r="C107" i="245"/>
  <c r="AC106" i="245"/>
  <c r="AB106" i="245"/>
  <c r="AA106" i="245"/>
  <c r="AC105" i="245"/>
  <c r="AB105" i="245"/>
  <c r="AA105" i="245"/>
  <c r="C105" i="245"/>
  <c r="AC104" i="245"/>
  <c r="AB104" i="245"/>
  <c r="AA104" i="245"/>
  <c r="AC103" i="245"/>
  <c r="AB103" i="245"/>
  <c r="AA103" i="245"/>
  <c r="C103" i="245"/>
  <c r="AC102" i="245"/>
  <c r="AB102" i="245"/>
  <c r="AA102" i="245"/>
  <c r="AC101" i="245"/>
  <c r="AB101" i="245"/>
  <c r="AA101" i="245"/>
  <c r="C101" i="245"/>
  <c r="AC100" i="245"/>
  <c r="AB100" i="245"/>
  <c r="AA100" i="245"/>
  <c r="AC99" i="245"/>
  <c r="AB99" i="245"/>
  <c r="AA99" i="245"/>
  <c r="C99" i="245"/>
  <c r="AC98" i="245"/>
  <c r="AB98" i="245"/>
  <c r="AA98" i="245"/>
  <c r="AC97" i="245"/>
  <c r="AB97" i="245"/>
  <c r="AA97" i="245"/>
  <c r="C97" i="245"/>
  <c r="AC96" i="245"/>
  <c r="AB96" i="245"/>
  <c r="AA96" i="245"/>
  <c r="AC95" i="245"/>
  <c r="AB95" i="245"/>
  <c r="AA95" i="245"/>
  <c r="C95" i="245"/>
  <c r="AC94" i="245"/>
  <c r="AB94" i="245"/>
  <c r="AA94" i="245"/>
  <c r="AC93" i="245"/>
  <c r="AB93" i="245"/>
  <c r="AA93" i="245"/>
  <c r="C93" i="245"/>
  <c r="AC92" i="245"/>
  <c r="AB92" i="245"/>
  <c r="AA92" i="245"/>
  <c r="AC91" i="245"/>
  <c r="AB91" i="245"/>
  <c r="AA91" i="245"/>
  <c r="C91" i="245"/>
  <c r="AC90" i="245"/>
  <c r="AB90" i="245"/>
  <c r="AA90" i="245"/>
  <c r="AC89" i="245"/>
  <c r="AB89" i="245"/>
  <c r="AA89" i="245"/>
  <c r="C89" i="245"/>
  <c r="AC88" i="245"/>
  <c r="AB88" i="245"/>
  <c r="AA88" i="245"/>
  <c r="AC87" i="245"/>
  <c r="AB87" i="245"/>
  <c r="AA87" i="245"/>
  <c r="C87" i="245"/>
  <c r="AC86" i="245"/>
  <c r="AB86" i="245"/>
  <c r="AA86" i="245"/>
  <c r="AC85" i="245"/>
  <c r="AB85" i="245"/>
  <c r="AA85" i="245"/>
  <c r="C85" i="245"/>
  <c r="AC84" i="245"/>
  <c r="AB84" i="245"/>
  <c r="AA84" i="245"/>
  <c r="AC83" i="245"/>
  <c r="AB83" i="245"/>
  <c r="AA83" i="245"/>
  <c r="C83" i="245"/>
  <c r="AC82" i="245"/>
  <c r="AB82" i="245"/>
  <c r="AA82" i="245"/>
  <c r="AC81" i="245"/>
  <c r="AB81" i="245"/>
  <c r="AA81" i="245"/>
  <c r="C81" i="245"/>
  <c r="AC80" i="245"/>
  <c r="AB80" i="245"/>
  <c r="AA80" i="245"/>
  <c r="AC79" i="245"/>
  <c r="AB79" i="245"/>
  <c r="AA79" i="245"/>
  <c r="C79" i="245"/>
  <c r="AC78" i="245"/>
  <c r="AB78" i="245"/>
  <c r="AA78" i="245"/>
  <c r="AC77" i="245"/>
  <c r="AB77" i="245"/>
  <c r="AA77" i="245"/>
  <c r="C77" i="245"/>
  <c r="AC76" i="245"/>
  <c r="AB76" i="245"/>
  <c r="AA76" i="245"/>
  <c r="AC75" i="245"/>
  <c r="AB75" i="245"/>
  <c r="AA75" i="245"/>
  <c r="C75" i="245"/>
  <c r="AC74" i="245"/>
  <c r="AB74" i="245"/>
  <c r="AA74" i="245"/>
  <c r="AC73" i="245"/>
  <c r="AB73" i="245"/>
  <c r="AA73" i="245"/>
  <c r="C73" i="245"/>
  <c r="AC72" i="245"/>
  <c r="AB72" i="245"/>
  <c r="AA72" i="245"/>
  <c r="AC71" i="245"/>
  <c r="AB71" i="245"/>
  <c r="AA71" i="245"/>
  <c r="C71" i="245"/>
  <c r="AC70" i="245"/>
  <c r="AB70" i="245"/>
  <c r="AA70" i="245"/>
  <c r="AC69" i="245"/>
  <c r="AB69" i="245"/>
  <c r="AA69" i="245"/>
  <c r="C69" i="245"/>
  <c r="AC68" i="245"/>
  <c r="AB68" i="245"/>
  <c r="AA68" i="245"/>
  <c r="AC67" i="245"/>
  <c r="AB67" i="245"/>
  <c r="AA67" i="245"/>
  <c r="C67" i="245"/>
  <c r="AC66" i="245"/>
  <c r="AB66" i="245"/>
  <c r="AA66" i="245"/>
  <c r="AC65" i="245"/>
  <c r="AB65" i="245"/>
  <c r="AA65" i="245"/>
  <c r="C65" i="245"/>
  <c r="AC64" i="245"/>
  <c r="AB64" i="245"/>
  <c r="AA64" i="245"/>
  <c r="AC63" i="245"/>
  <c r="AB63" i="245"/>
  <c r="AA63" i="245"/>
  <c r="C63" i="245"/>
  <c r="AC62" i="245"/>
  <c r="AB62" i="245"/>
  <c r="AA62" i="245"/>
  <c r="AC61" i="245"/>
  <c r="AB61" i="245"/>
  <c r="AA61" i="245"/>
  <c r="C61" i="245"/>
  <c r="AC60" i="245"/>
  <c r="AB60" i="245"/>
  <c r="AA60" i="245"/>
  <c r="AC59" i="245"/>
  <c r="AB59" i="245"/>
  <c r="AA59" i="245"/>
  <c r="C59" i="245"/>
  <c r="AC58" i="245"/>
  <c r="AB58" i="245"/>
  <c r="AA58" i="245"/>
  <c r="AC57" i="245"/>
  <c r="AB57" i="245"/>
  <c r="AA57" i="245"/>
  <c r="C57" i="245"/>
  <c r="AC56" i="245"/>
  <c r="AB56" i="245"/>
  <c r="AA56" i="245"/>
  <c r="AC55" i="245"/>
  <c r="AB55" i="245"/>
  <c r="AA55" i="245"/>
  <c r="C55" i="245"/>
  <c r="AC54" i="245"/>
  <c r="AB54" i="245"/>
  <c r="AA54" i="245"/>
  <c r="AC53" i="245"/>
  <c r="AB53" i="245"/>
  <c r="AA53" i="245"/>
  <c r="C53" i="245"/>
  <c r="AC52" i="245"/>
  <c r="AB52" i="245"/>
  <c r="AA52" i="245"/>
  <c r="AC51" i="245"/>
  <c r="AB51" i="245"/>
  <c r="AA51" i="245"/>
  <c r="C51" i="245"/>
  <c r="AC50" i="245"/>
  <c r="AB50" i="245"/>
  <c r="AA50" i="245"/>
  <c r="AC49" i="245"/>
  <c r="AB49" i="245"/>
  <c r="AA49" i="245"/>
  <c r="C49" i="245"/>
  <c r="AC48" i="245"/>
  <c r="AB48" i="245"/>
  <c r="AA48" i="245"/>
  <c r="AC47" i="245"/>
  <c r="AB47" i="245"/>
  <c r="AA47" i="245"/>
  <c r="C47" i="245"/>
  <c r="AC46" i="245"/>
  <c r="AB46" i="245"/>
  <c r="AA46" i="245"/>
  <c r="AC45" i="245"/>
  <c r="AB45" i="245"/>
  <c r="AA45" i="245"/>
  <c r="C45" i="245"/>
  <c r="AC44" i="245"/>
  <c r="AB44" i="245"/>
  <c r="AA44" i="245"/>
  <c r="AC43" i="245"/>
  <c r="AB43" i="245"/>
  <c r="AA43" i="245"/>
  <c r="C43" i="245"/>
  <c r="AC42" i="245"/>
  <c r="AB42" i="245"/>
  <c r="AA42" i="245"/>
  <c r="AC41" i="245"/>
  <c r="AB41" i="245"/>
  <c r="AA41" i="245"/>
  <c r="C41" i="245"/>
  <c r="AC40" i="245"/>
  <c r="AB40" i="245"/>
  <c r="AA40" i="245"/>
  <c r="AC39" i="245"/>
  <c r="AB39" i="245"/>
  <c r="AA39" i="245"/>
  <c r="C39" i="245"/>
  <c r="AC38" i="245"/>
  <c r="AB38" i="245"/>
  <c r="AA38" i="245"/>
  <c r="BB37" i="245"/>
  <c r="AC37" i="245"/>
  <c r="AB37" i="245"/>
  <c r="AA37" i="245"/>
  <c r="C37" i="245"/>
  <c r="AC36" i="245"/>
  <c r="AB36" i="245"/>
  <c r="AA36" i="245"/>
  <c r="AC35" i="245"/>
  <c r="AB35" i="245"/>
  <c r="AA35" i="245"/>
  <c r="C35" i="245"/>
  <c r="AC34" i="245"/>
  <c r="AB34" i="245"/>
  <c r="AA34" i="245"/>
  <c r="BB33" i="245"/>
  <c r="BB36" i="245" s="1"/>
  <c r="AC33" i="245"/>
  <c r="AB33" i="245"/>
  <c r="AA33" i="245"/>
  <c r="C33" i="245"/>
  <c r="AC32" i="245"/>
  <c r="AB32" i="245"/>
  <c r="AA32" i="245"/>
  <c r="AC31" i="245"/>
  <c r="AB31" i="245"/>
  <c r="AA31" i="245"/>
  <c r="C31" i="245"/>
  <c r="AC30" i="245"/>
  <c r="AB30" i="245"/>
  <c r="AA30" i="245"/>
  <c r="AC29" i="245"/>
  <c r="AB29" i="245"/>
  <c r="AA29" i="245"/>
  <c r="C29" i="245"/>
  <c r="AC28" i="245"/>
  <c r="AB28" i="245"/>
  <c r="AA28" i="245"/>
  <c r="BB27" i="245"/>
  <c r="BB32" i="245" s="1"/>
  <c r="BB35" i="245" s="1"/>
  <c r="AC27" i="245"/>
  <c r="AB27" i="245"/>
  <c r="AA27" i="245"/>
  <c r="C27" i="245"/>
  <c r="AC26" i="245"/>
  <c r="AB26" i="245"/>
  <c r="AA26" i="245"/>
  <c r="AC25" i="245"/>
  <c r="AB25" i="245"/>
  <c r="AA25" i="245"/>
  <c r="C25" i="245"/>
  <c r="AC24" i="245"/>
  <c r="AB24" i="245"/>
  <c r="AA24" i="245"/>
  <c r="BB23" i="245"/>
  <c r="BB26" i="245" s="1"/>
  <c r="AC23" i="245"/>
  <c r="AB23" i="245"/>
  <c r="AA23" i="245"/>
  <c r="C23" i="245"/>
  <c r="AC22" i="245"/>
  <c r="AB22" i="245"/>
  <c r="AA22" i="245"/>
  <c r="AC21" i="245"/>
  <c r="AB21" i="245"/>
  <c r="AA21" i="245"/>
  <c r="C21" i="245"/>
  <c r="AC20" i="245"/>
  <c r="AB20" i="245"/>
  <c r="AA20" i="245"/>
  <c r="BB19" i="245"/>
  <c r="BB22" i="245" s="1"/>
  <c r="BB25" i="245" s="1"/>
  <c r="BB30" i="245" s="1"/>
  <c r="AC19" i="245"/>
  <c r="AB19" i="245"/>
  <c r="AA19" i="245"/>
  <c r="C19" i="245"/>
  <c r="AC18" i="245"/>
  <c r="AB18" i="245"/>
  <c r="AA18" i="245"/>
  <c r="AC17" i="245"/>
  <c r="AB17" i="245"/>
  <c r="AA17" i="245"/>
  <c r="C17" i="245"/>
  <c r="AC16" i="245"/>
  <c r="AB16" i="245"/>
  <c r="AA16" i="245"/>
  <c r="BB15" i="245"/>
  <c r="BB18" i="245" s="1"/>
  <c r="BB21" i="245" s="1"/>
  <c r="AC15" i="245"/>
  <c r="AB15" i="245"/>
  <c r="AA15" i="245"/>
  <c r="C15" i="245"/>
  <c r="AC14" i="245"/>
  <c r="AB14" i="245"/>
  <c r="AA14" i="245"/>
  <c r="BB13" i="245"/>
  <c r="AC13" i="245"/>
  <c r="AB13" i="245"/>
  <c r="AA13" i="245"/>
  <c r="C13" i="245"/>
  <c r="AC12" i="245"/>
  <c r="AB12" i="245"/>
  <c r="AA12" i="245"/>
  <c r="BB11" i="245"/>
  <c r="BB14" i="245" s="1"/>
  <c r="BB17" i="245" s="1"/>
  <c r="BB9" i="245"/>
  <c r="AA7" i="245"/>
  <c r="BB5" i="245"/>
  <c r="T5" i="245"/>
  <c r="Q5" i="245"/>
  <c r="N5" i="245"/>
  <c r="B5" i="245"/>
  <c r="AC113" i="244"/>
  <c r="AB113" i="244"/>
  <c r="AA113" i="244"/>
  <c r="C113" i="244"/>
  <c r="AC112" i="244"/>
  <c r="AB112" i="244"/>
  <c r="AA112" i="244"/>
  <c r="AC111" i="244"/>
  <c r="AB111" i="244"/>
  <c r="AA111" i="244"/>
  <c r="C111" i="244"/>
  <c r="AC110" i="244"/>
  <c r="AB110" i="244"/>
  <c r="AA110" i="244"/>
  <c r="AC109" i="244"/>
  <c r="AB109" i="244"/>
  <c r="AA109" i="244"/>
  <c r="C109" i="244"/>
  <c r="AC108" i="244"/>
  <c r="AB108" i="244"/>
  <c r="AA108" i="244"/>
  <c r="AC107" i="244"/>
  <c r="AB107" i="244"/>
  <c r="AA107" i="244"/>
  <c r="C107" i="244"/>
  <c r="AC106" i="244"/>
  <c r="AB106" i="244"/>
  <c r="AA106" i="244"/>
  <c r="AC105" i="244"/>
  <c r="AB105" i="244"/>
  <c r="AA105" i="244"/>
  <c r="C105" i="244"/>
  <c r="AC104" i="244"/>
  <c r="AB104" i="244"/>
  <c r="AA104" i="244"/>
  <c r="AC103" i="244"/>
  <c r="AB103" i="244"/>
  <c r="AA103" i="244"/>
  <c r="C103" i="244"/>
  <c r="AC102" i="244"/>
  <c r="AB102" i="244"/>
  <c r="AA102" i="244"/>
  <c r="AC101" i="244"/>
  <c r="AB101" i="244"/>
  <c r="AA101" i="244"/>
  <c r="C101" i="244"/>
  <c r="AC100" i="244"/>
  <c r="AB100" i="244"/>
  <c r="AA100" i="244"/>
  <c r="AC99" i="244"/>
  <c r="AB99" i="244"/>
  <c r="AA99" i="244"/>
  <c r="C99" i="244"/>
  <c r="AC98" i="244"/>
  <c r="AB98" i="244"/>
  <c r="AA98" i="244"/>
  <c r="AC97" i="244"/>
  <c r="AB97" i="244"/>
  <c r="AA97" i="244"/>
  <c r="C97" i="244"/>
  <c r="AC96" i="244"/>
  <c r="AB96" i="244"/>
  <c r="AA96" i="244"/>
  <c r="AC95" i="244"/>
  <c r="AB95" i="244"/>
  <c r="AA95" i="244"/>
  <c r="C95" i="244"/>
  <c r="AC94" i="244"/>
  <c r="AB94" i="244"/>
  <c r="AA94" i="244"/>
  <c r="AC93" i="244"/>
  <c r="AB93" i="244"/>
  <c r="AA93" i="244"/>
  <c r="C93" i="244"/>
  <c r="AC92" i="244"/>
  <c r="AB92" i="244"/>
  <c r="AA92" i="244"/>
  <c r="AC91" i="244"/>
  <c r="AB91" i="244"/>
  <c r="AA91" i="244"/>
  <c r="C91" i="244"/>
  <c r="AC90" i="244"/>
  <c r="AB90" i="244"/>
  <c r="AA90" i="244"/>
  <c r="AC89" i="244"/>
  <c r="AB89" i="244"/>
  <c r="AA89" i="244"/>
  <c r="C89" i="244"/>
  <c r="AC88" i="244"/>
  <c r="AB88" i="244"/>
  <c r="AA88" i="244"/>
  <c r="AC87" i="244"/>
  <c r="AB87" i="244"/>
  <c r="AA87" i="244"/>
  <c r="C87" i="244"/>
  <c r="AC86" i="244"/>
  <c r="AB86" i="244"/>
  <c r="AA86" i="244"/>
  <c r="AC85" i="244"/>
  <c r="AB85" i="244"/>
  <c r="AA85" i="244"/>
  <c r="C85" i="244"/>
  <c r="AC84" i="244"/>
  <c r="AB84" i="244"/>
  <c r="AA84" i="244"/>
  <c r="AC83" i="244"/>
  <c r="AB83" i="244"/>
  <c r="AA83" i="244"/>
  <c r="C83" i="244"/>
  <c r="AC82" i="244"/>
  <c r="AB82" i="244"/>
  <c r="AA82" i="244"/>
  <c r="AC81" i="244"/>
  <c r="AB81" i="244"/>
  <c r="AA81" i="244"/>
  <c r="C81" i="244"/>
  <c r="AC80" i="244"/>
  <c r="AB80" i="244"/>
  <c r="AA80" i="244"/>
  <c r="AC79" i="244"/>
  <c r="AB79" i="244"/>
  <c r="AA79" i="244"/>
  <c r="C79" i="244"/>
  <c r="AC78" i="244"/>
  <c r="AB78" i="244"/>
  <c r="AA78" i="244"/>
  <c r="AC77" i="244"/>
  <c r="AB77" i="244"/>
  <c r="AA77" i="244"/>
  <c r="C77" i="244"/>
  <c r="AC76" i="244"/>
  <c r="AB76" i="244"/>
  <c r="AA76" i="244"/>
  <c r="AC75" i="244"/>
  <c r="AB75" i="244"/>
  <c r="AA75" i="244"/>
  <c r="C75" i="244"/>
  <c r="AC74" i="244"/>
  <c r="AB74" i="244"/>
  <c r="AA74" i="244"/>
  <c r="AC73" i="244"/>
  <c r="AB73" i="244"/>
  <c r="AA73" i="244"/>
  <c r="C73" i="244"/>
  <c r="AC72" i="244"/>
  <c r="AB72" i="244"/>
  <c r="AA72" i="244"/>
  <c r="AC71" i="244"/>
  <c r="AB71" i="244"/>
  <c r="AA71" i="244"/>
  <c r="C71" i="244"/>
  <c r="AC70" i="244"/>
  <c r="AB70" i="244"/>
  <c r="AA70" i="244"/>
  <c r="AC69" i="244"/>
  <c r="AB69" i="244"/>
  <c r="AA69" i="244"/>
  <c r="C69" i="244"/>
  <c r="AC68" i="244"/>
  <c r="AB68" i="244"/>
  <c r="AA68" i="244"/>
  <c r="AC67" i="244"/>
  <c r="AB67" i="244"/>
  <c r="AA67" i="244"/>
  <c r="C67" i="244"/>
  <c r="AC66" i="244"/>
  <c r="AB66" i="244"/>
  <c r="AA66" i="244"/>
  <c r="AC65" i="244"/>
  <c r="AB65" i="244"/>
  <c r="AA65" i="244"/>
  <c r="C65" i="244"/>
  <c r="AC64" i="244"/>
  <c r="AB64" i="244"/>
  <c r="AA64" i="244"/>
  <c r="AC63" i="244"/>
  <c r="AB63" i="244"/>
  <c r="AA63" i="244"/>
  <c r="C63" i="244"/>
  <c r="AC62" i="244"/>
  <c r="AB62" i="244"/>
  <c r="AA62" i="244"/>
  <c r="AC61" i="244"/>
  <c r="AB61" i="244"/>
  <c r="AA61" i="244"/>
  <c r="C61" i="244"/>
  <c r="AC60" i="244"/>
  <c r="AB60" i="244"/>
  <c r="AA60" i="244"/>
  <c r="AC59" i="244"/>
  <c r="AB59" i="244"/>
  <c r="AA59" i="244"/>
  <c r="C59" i="244"/>
  <c r="AC58" i="244"/>
  <c r="AB58" i="244"/>
  <c r="AA58" i="244"/>
  <c r="AC57" i="244"/>
  <c r="AB57" i="244"/>
  <c r="AA57" i="244"/>
  <c r="C57" i="244"/>
  <c r="AC56" i="244"/>
  <c r="AB56" i="244"/>
  <c r="AA56" i="244"/>
  <c r="AC55" i="244"/>
  <c r="AB55" i="244"/>
  <c r="AA55" i="244"/>
  <c r="C55" i="244"/>
  <c r="AC54" i="244"/>
  <c r="AB54" i="244"/>
  <c r="AA54" i="244"/>
  <c r="AC53" i="244"/>
  <c r="AB53" i="244"/>
  <c r="AA53" i="244"/>
  <c r="C53" i="244"/>
  <c r="AC52" i="244"/>
  <c r="AB52" i="244"/>
  <c r="AA52" i="244"/>
  <c r="AC51" i="244"/>
  <c r="AB51" i="244"/>
  <c r="AA51" i="244"/>
  <c r="C51" i="244"/>
  <c r="AC50" i="244"/>
  <c r="AB50" i="244"/>
  <c r="AA50" i="244"/>
  <c r="AC49" i="244"/>
  <c r="AB49" i="244"/>
  <c r="AA49" i="244"/>
  <c r="C49" i="244"/>
  <c r="AC48" i="244"/>
  <c r="AB48" i="244"/>
  <c r="AA48" i="244"/>
  <c r="AC47" i="244"/>
  <c r="AB47" i="244"/>
  <c r="AA47" i="244"/>
  <c r="C47" i="244"/>
  <c r="AC46" i="244"/>
  <c r="AB46" i="244"/>
  <c r="AA46" i="244"/>
  <c r="AC45" i="244"/>
  <c r="AB45" i="244"/>
  <c r="AA45" i="244"/>
  <c r="C45" i="244"/>
  <c r="AC44" i="244"/>
  <c r="AB44" i="244"/>
  <c r="AA44" i="244"/>
  <c r="AC43" i="244"/>
  <c r="AB43" i="244"/>
  <c r="AA43" i="244"/>
  <c r="C43" i="244"/>
  <c r="AC42" i="244"/>
  <c r="AB42" i="244"/>
  <c r="AA42" i="244"/>
  <c r="AC41" i="244"/>
  <c r="AB41" i="244"/>
  <c r="AA41" i="244"/>
  <c r="C41" i="244"/>
  <c r="AC40" i="244"/>
  <c r="AB40" i="244"/>
  <c r="AA40" i="244"/>
  <c r="AC39" i="244"/>
  <c r="AB39" i="244"/>
  <c r="AA39" i="244"/>
  <c r="C39" i="244"/>
  <c r="AC38" i="244"/>
  <c r="AB38" i="244"/>
  <c r="AA38" i="244"/>
  <c r="BB37" i="244"/>
  <c r="AC37" i="244"/>
  <c r="AB37" i="244"/>
  <c r="AA37" i="244"/>
  <c r="C37" i="244"/>
  <c r="AC36" i="244"/>
  <c r="AB36" i="244"/>
  <c r="AA36" i="244"/>
  <c r="AC35" i="244"/>
  <c r="AB35" i="244"/>
  <c r="AA35" i="244"/>
  <c r="C35" i="244"/>
  <c r="AC34" i="244"/>
  <c r="AB34" i="244"/>
  <c r="AA34" i="244"/>
  <c r="BB33" i="244"/>
  <c r="BB36" i="244" s="1"/>
  <c r="AC33" i="244"/>
  <c r="AB33" i="244"/>
  <c r="AA33" i="244"/>
  <c r="C33" i="244"/>
  <c r="AC32" i="244"/>
  <c r="AB32" i="244"/>
  <c r="AA32" i="244"/>
  <c r="AC31" i="244"/>
  <c r="AB31" i="244"/>
  <c r="AA31" i="244"/>
  <c r="C31" i="244"/>
  <c r="AC30" i="244"/>
  <c r="AB30" i="244"/>
  <c r="AA30" i="244"/>
  <c r="AC29" i="244"/>
  <c r="AB29" i="244"/>
  <c r="AA29" i="244"/>
  <c r="C29" i="244"/>
  <c r="AC28" i="244"/>
  <c r="AB28" i="244"/>
  <c r="AA28" i="244"/>
  <c r="BB27" i="244"/>
  <c r="BB32" i="244" s="1"/>
  <c r="BB35" i="244" s="1"/>
  <c r="AC27" i="244"/>
  <c r="AB27" i="244"/>
  <c r="AA27" i="244"/>
  <c r="C27" i="244"/>
  <c r="AC26" i="244"/>
  <c r="AB26" i="244"/>
  <c r="AA26" i="244"/>
  <c r="AC25" i="244"/>
  <c r="AB25" i="244"/>
  <c r="AA25" i="244"/>
  <c r="C25" i="244"/>
  <c r="AC24" i="244"/>
  <c r="AB24" i="244"/>
  <c r="AA24" i="244"/>
  <c r="BB23" i="244"/>
  <c r="BB26" i="244" s="1"/>
  <c r="AC23" i="244"/>
  <c r="AB23" i="244"/>
  <c r="AA23" i="244"/>
  <c r="C23" i="244"/>
  <c r="AC22" i="244"/>
  <c r="AB22" i="244"/>
  <c r="AA22" i="244"/>
  <c r="AC21" i="244"/>
  <c r="AB21" i="244"/>
  <c r="AA21" i="244"/>
  <c r="C21" i="244"/>
  <c r="AC20" i="244"/>
  <c r="AB20" i="244"/>
  <c r="AA20" i="244"/>
  <c r="BB19" i="244"/>
  <c r="BB22" i="244" s="1"/>
  <c r="BB25" i="244" s="1"/>
  <c r="BB30" i="244" s="1"/>
  <c r="AC19" i="244"/>
  <c r="AB19" i="244"/>
  <c r="AA19" i="244"/>
  <c r="C19" i="244"/>
  <c r="AC18" i="244"/>
  <c r="AB18" i="244"/>
  <c r="AA18" i="244"/>
  <c r="AC17" i="244"/>
  <c r="AB17" i="244"/>
  <c r="AA17" i="244"/>
  <c r="C17" i="244"/>
  <c r="AC16" i="244"/>
  <c r="AB16" i="244"/>
  <c r="AA16" i="244"/>
  <c r="BB15" i="244"/>
  <c r="BB18" i="244" s="1"/>
  <c r="BB21" i="244" s="1"/>
  <c r="AC15" i="244"/>
  <c r="AB15" i="244"/>
  <c r="AA15" i="244"/>
  <c r="C15" i="244"/>
  <c r="AC14" i="244"/>
  <c r="AB14" i="244"/>
  <c r="AA14" i="244"/>
  <c r="BB13" i="244"/>
  <c r="AC13" i="244"/>
  <c r="AB13" i="244"/>
  <c r="AA13" i="244"/>
  <c r="C13" i="244"/>
  <c r="AC12" i="244"/>
  <c r="AB12" i="244"/>
  <c r="AA12" i="244"/>
  <c r="BB11" i="244"/>
  <c r="BB14" i="244" s="1"/>
  <c r="BB17" i="244" s="1"/>
  <c r="BB9" i="244"/>
  <c r="AA7" i="244"/>
  <c r="BB5" i="244"/>
  <c r="T5" i="244"/>
  <c r="Q5" i="244"/>
  <c r="N5" i="244"/>
  <c r="B5" i="244"/>
  <c r="AC113" i="243"/>
  <c r="AB113" i="243"/>
  <c r="AA113" i="243"/>
  <c r="C113" i="243"/>
  <c r="AC112" i="243"/>
  <c r="AB112" i="243"/>
  <c r="AA112" i="243"/>
  <c r="AC111" i="243"/>
  <c r="AB111" i="243"/>
  <c r="AA111" i="243"/>
  <c r="C111" i="243"/>
  <c r="AC110" i="243"/>
  <c r="AB110" i="243"/>
  <c r="AA110" i="243"/>
  <c r="AC109" i="243"/>
  <c r="AB109" i="243"/>
  <c r="AA109" i="243"/>
  <c r="C109" i="243"/>
  <c r="AC108" i="243"/>
  <c r="AB108" i="243"/>
  <c r="AA108" i="243"/>
  <c r="AC107" i="243"/>
  <c r="AB107" i="243"/>
  <c r="AA107" i="243"/>
  <c r="C107" i="243"/>
  <c r="AC106" i="243"/>
  <c r="AB106" i="243"/>
  <c r="AA106" i="243"/>
  <c r="AC105" i="243"/>
  <c r="AB105" i="243"/>
  <c r="AA105" i="243"/>
  <c r="C105" i="243"/>
  <c r="AC104" i="243"/>
  <c r="AB104" i="243"/>
  <c r="AA104" i="243"/>
  <c r="AC103" i="243"/>
  <c r="AB103" i="243"/>
  <c r="AA103" i="243"/>
  <c r="C103" i="243"/>
  <c r="AC102" i="243"/>
  <c r="AB102" i="243"/>
  <c r="AA102" i="243"/>
  <c r="AC101" i="243"/>
  <c r="AB101" i="243"/>
  <c r="AA101" i="243"/>
  <c r="C101" i="243"/>
  <c r="AC100" i="243"/>
  <c r="AB100" i="243"/>
  <c r="AA100" i="243"/>
  <c r="AC99" i="243"/>
  <c r="AB99" i="243"/>
  <c r="AA99" i="243"/>
  <c r="C99" i="243"/>
  <c r="AC98" i="243"/>
  <c r="AB98" i="243"/>
  <c r="AA98" i="243"/>
  <c r="AC97" i="243"/>
  <c r="AB97" i="243"/>
  <c r="AA97" i="243"/>
  <c r="C97" i="243"/>
  <c r="AC96" i="243"/>
  <c r="AB96" i="243"/>
  <c r="AA96" i="243"/>
  <c r="AC95" i="243"/>
  <c r="AB95" i="243"/>
  <c r="AA95" i="243"/>
  <c r="C95" i="243"/>
  <c r="AC94" i="243"/>
  <c r="AB94" i="243"/>
  <c r="AA94" i="243"/>
  <c r="AC93" i="243"/>
  <c r="AB93" i="243"/>
  <c r="AA93" i="243"/>
  <c r="C93" i="243"/>
  <c r="AC92" i="243"/>
  <c r="AB92" i="243"/>
  <c r="AA92" i="243"/>
  <c r="AC91" i="243"/>
  <c r="AB91" i="243"/>
  <c r="AA91" i="243"/>
  <c r="C91" i="243"/>
  <c r="AC90" i="243"/>
  <c r="AB90" i="243"/>
  <c r="AA90" i="243"/>
  <c r="AC89" i="243"/>
  <c r="AB89" i="243"/>
  <c r="AA89" i="243"/>
  <c r="C89" i="243"/>
  <c r="AC88" i="243"/>
  <c r="AB88" i="243"/>
  <c r="AA88" i="243"/>
  <c r="AC87" i="243"/>
  <c r="AB87" i="243"/>
  <c r="AA87" i="243"/>
  <c r="C87" i="243"/>
  <c r="AC86" i="243"/>
  <c r="AB86" i="243"/>
  <c r="AA86" i="243"/>
  <c r="AC85" i="243"/>
  <c r="AB85" i="243"/>
  <c r="AA85" i="243"/>
  <c r="C85" i="243"/>
  <c r="AC84" i="243"/>
  <c r="AB84" i="243"/>
  <c r="AA84" i="243"/>
  <c r="AC83" i="243"/>
  <c r="AB83" i="243"/>
  <c r="AA83" i="243"/>
  <c r="C83" i="243"/>
  <c r="AC82" i="243"/>
  <c r="AB82" i="243"/>
  <c r="AA82" i="243"/>
  <c r="AC81" i="243"/>
  <c r="AB81" i="243"/>
  <c r="AA81" i="243"/>
  <c r="C81" i="243"/>
  <c r="AC80" i="243"/>
  <c r="AB80" i="243"/>
  <c r="AA80" i="243"/>
  <c r="AC79" i="243"/>
  <c r="AB79" i="243"/>
  <c r="AA79" i="243"/>
  <c r="C79" i="243"/>
  <c r="AC78" i="243"/>
  <c r="AB78" i="243"/>
  <c r="AA78" i="243"/>
  <c r="AC77" i="243"/>
  <c r="AB77" i="243"/>
  <c r="AA77" i="243"/>
  <c r="C77" i="243"/>
  <c r="AC76" i="243"/>
  <c r="AB76" i="243"/>
  <c r="AA76" i="243"/>
  <c r="AC75" i="243"/>
  <c r="AB75" i="243"/>
  <c r="AA75" i="243"/>
  <c r="C75" i="243"/>
  <c r="AC74" i="243"/>
  <c r="AB74" i="243"/>
  <c r="AA74" i="243"/>
  <c r="AC73" i="243"/>
  <c r="AB73" i="243"/>
  <c r="AA73" i="243"/>
  <c r="C73" i="243"/>
  <c r="AC72" i="243"/>
  <c r="AB72" i="243"/>
  <c r="AA72" i="243"/>
  <c r="AC71" i="243"/>
  <c r="AB71" i="243"/>
  <c r="AA71" i="243"/>
  <c r="C71" i="243"/>
  <c r="AC70" i="243"/>
  <c r="AB70" i="243"/>
  <c r="AA70" i="243"/>
  <c r="AC69" i="243"/>
  <c r="AB69" i="243"/>
  <c r="AA69" i="243"/>
  <c r="C69" i="243"/>
  <c r="AC68" i="243"/>
  <c r="AB68" i="243"/>
  <c r="AA68" i="243"/>
  <c r="AC67" i="243"/>
  <c r="AB67" i="243"/>
  <c r="AA67" i="243"/>
  <c r="C67" i="243"/>
  <c r="AC66" i="243"/>
  <c r="AB66" i="243"/>
  <c r="AA66" i="243"/>
  <c r="AC65" i="243"/>
  <c r="AB65" i="243"/>
  <c r="AA65" i="243"/>
  <c r="C65" i="243"/>
  <c r="AC64" i="243"/>
  <c r="AB64" i="243"/>
  <c r="AA64" i="243"/>
  <c r="AC63" i="243"/>
  <c r="AB63" i="243"/>
  <c r="AA63" i="243"/>
  <c r="C63" i="243"/>
  <c r="AC62" i="243"/>
  <c r="AB62" i="243"/>
  <c r="AA62" i="243"/>
  <c r="AC61" i="243"/>
  <c r="AB61" i="243"/>
  <c r="AA61" i="243"/>
  <c r="C61" i="243"/>
  <c r="AC60" i="243"/>
  <c r="AB60" i="243"/>
  <c r="AA60" i="243"/>
  <c r="AC59" i="243"/>
  <c r="AB59" i="243"/>
  <c r="AA59" i="243"/>
  <c r="C59" i="243"/>
  <c r="AC58" i="243"/>
  <c r="AB58" i="243"/>
  <c r="AA58" i="243"/>
  <c r="AC57" i="243"/>
  <c r="AB57" i="243"/>
  <c r="AA57" i="243"/>
  <c r="C57" i="243"/>
  <c r="AC56" i="243"/>
  <c r="AB56" i="243"/>
  <c r="AA56" i="243"/>
  <c r="AC55" i="243"/>
  <c r="AB55" i="243"/>
  <c r="AA55" i="243"/>
  <c r="C55" i="243"/>
  <c r="AC54" i="243"/>
  <c r="AB54" i="243"/>
  <c r="AA54" i="243"/>
  <c r="AC53" i="243"/>
  <c r="AB53" i="243"/>
  <c r="AA53" i="243"/>
  <c r="C53" i="243"/>
  <c r="AC52" i="243"/>
  <c r="AB52" i="243"/>
  <c r="AA52" i="243"/>
  <c r="AC51" i="243"/>
  <c r="AB51" i="243"/>
  <c r="AA51" i="243"/>
  <c r="C51" i="243"/>
  <c r="AC50" i="243"/>
  <c r="AB50" i="243"/>
  <c r="AA50" i="243"/>
  <c r="AC49" i="243"/>
  <c r="AB49" i="243"/>
  <c r="AA49" i="243"/>
  <c r="C49" i="243"/>
  <c r="AC48" i="243"/>
  <c r="AB48" i="243"/>
  <c r="AA48" i="243"/>
  <c r="AC47" i="243"/>
  <c r="AB47" i="243"/>
  <c r="AA47" i="243"/>
  <c r="C47" i="243"/>
  <c r="AC46" i="243"/>
  <c r="AB46" i="243"/>
  <c r="AA46" i="243"/>
  <c r="AC45" i="243"/>
  <c r="AB45" i="243"/>
  <c r="AA45" i="243"/>
  <c r="C45" i="243"/>
  <c r="AC44" i="243"/>
  <c r="AB44" i="243"/>
  <c r="AA44" i="243"/>
  <c r="AC43" i="243"/>
  <c r="AB43" i="243"/>
  <c r="AA43" i="243"/>
  <c r="C43" i="243"/>
  <c r="AC42" i="243"/>
  <c r="AB42" i="243"/>
  <c r="AA42" i="243"/>
  <c r="AC41" i="243"/>
  <c r="AB41" i="243"/>
  <c r="AA41" i="243"/>
  <c r="C41" i="243"/>
  <c r="AC40" i="243"/>
  <c r="AB40" i="243"/>
  <c r="AA40" i="243"/>
  <c r="AC39" i="243"/>
  <c r="AB39" i="243"/>
  <c r="AA39" i="243"/>
  <c r="C39" i="243"/>
  <c r="AC38" i="243"/>
  <c r="AB38" i="243"/>
  <c r="AA38" i="243"/>
  <c r="BB37" i="243"/>
  <c r="AC37" i="243"/>
  <c r="AB37" i="243"/>
  <c r="AA37" i="243"/>
  <c r="C37" i="243"/>
  <c r="AC36" i="243"/>
  <c r="AB36" i="243"/>
  <c r="AA36" i="243"/>
  <c r="AC35" i="243"/>
  <c r="AB35" i="243"/>
  <c r="AA35" i="243"/>
  <c r="C35" i="243"/>
  <c r="AC34" i="243"/>
  <c r="AB34" i="243"/>
  <c r="AA34" i="243"/>
  <c r="BB33" i="243"/>
  <c r="BB36" i="243" s="1"/>
  <c r="AC33" i="243"/>
  <c r="AB33" i="243"/>
  <c r="AA33" i="243"/>
  <c r="C33" i="243"/>
  <c r="AC32" i="243"/>
  <c r="AB32" i="243"/>
  <c r="AA32" i="243"/>
  <c r="AC31" i="243"/>
  <c r="AB31" i="243"/>
  <c r="AA31" i="243"/>
  <c r="C31" i="243"/>
  <c r="AC30" i="243"/>
  <c r="AB30" i="243"/>
  <c r="AA30" i="243"/>
  <c r="AC29" i="243"/>
  <c r="AB29" i="243"/>
  <c r="AA29" i="243"/>
  <c r="C29" i="243"/>
  <c r="AC28" i="243"/>
  <c r="AB28" i="243"/>
  <c r="AA28" i="243"/>
  <c r="BB27" i="243"/>
  <c r="BB32" i="243" s="1"/>
  <c r="BB35" i="243" s="1"/>
  <c r="AC27" i="243"/>
  <c r="AB27" i="243"/>
  <c r="AA27" i="243"/>
  <c r="C27" i="243"/>
  <c r="AC26" i="243"/>
  <c r="AB26" i="243"/>
  <c r="AA26" i="243"/>
  <c r="AC25" i="243"/>
  <c r="AB25" i="243"/>
  <c r="AA25" i="243"/>
  <c r="C25" i="243"/>
  <c r="AC24" i="243"/>
  <c r="AB24" i="243"/>
  <c r="AA24" i="243"/>
  <c r="BB23" i="243"/>
  <c r="BB26" i="243" s="1"/>
  <c r="AC23" i="243"/>
  <c r="AB23" i="243"/>
  <c r="AA23" i="243"/>
  <c r="C23" i="243"/>
  <c r="AC22" i="243"/>
  <c r="AB22" i="243"/>
  <c r="AA22" i="243"/>
  <c r="AC21" i="243"/>
  <c r="AB21" i="243"/>
  <c r="AA21" i="243"/>
  <c r="C21" i="243"/>
  <c r="AC20" i="243"/>
  <c r="AB20" i="243"/>
  <c r="AA20" i="243"/>
  <c r="BB19" i="243"/>
  <c r="BB22" i="243" s="1"/>
  <c r="BB25" i="243" s="1"/>
  <c r="BB30" i="243" s="1"/>
  <c r="AC19" i="243"/>
  <c r="AB19" i="243"/>
  <c r="AA19" i="243"/>
  <c r="C19" i="243"/>
  <c r="AC18" i="243"/>
  <c r="AB18" i="243"/>
  <c r="AA18" i="243"/>
  <c r="AC17" i="243"/>
  <c r="AB17" i="243"/>
  <c r="AA17" i="243"/>
  <c r="C17" i="243"/>
  <c r="AC16" i="243"/>
  <c r="AB16" i="243"/>
  <c r="AA16" i="243"/>
  <c r="BB15" i="243"/>
  <c r="BB18" i="243" s="1"/>
  <c r="BB21" i="243" s="1"/>
  <c r="AC15" i="243"/>
  <c r="AB15" i="243"/>
  <c r="AA15" i="243"/>
  <c r="C15" i="243"/>
  <c r="AC14" i="243"/>
  <c r="AB14" i="243"/>
  <c r="AA14" i="243"/>
  <c r="BB13" i="243"/>
  <c r="AC13" i="243"/>
  <c r="AB13" i="243"/>
  <c r="AA13" i="243"/>
  <c r="C13" i="243"/>
  <c r="AC12" i="243"/>
  <c r="AB12" i="243"/>
  <c r="AA12" i="243"/>
  <c r="BB11" i="243"/>
  <c r="BB14" i="243" s="1"/>
  <c r="BB17" i="243" s="1"/>
  <c r="BB9" i="243"/>
  <c r="AA7" i="243"/>
  <c r="BB5" i="243"/>
  <c r="T5" i="243"/>
  <c r="Q5" i="243"/>
  <c r="N5" i="243"/>
  <c r="B5" i="243"/>
  <c r="J8" i="25"/>
  <c r="H37" i="25"/>
  <c r="G37" i="25"/>
  <c r="E37" i="25"/>
  <c r="H36" i="25"/>
  <c r="G36" i="25"/>
  <c r="E36" i="25"/>
  <c r="H35" i="25"/>
  <c r="G35" i="25"/>
  <c r="E35" i="25"/>
  <c r="H34" i="25"/>
  <c r="G34" i="25"/>
  <c r="E34" i="25"/>
  <c r="H33" i="25"/>
  <c r="G33" i="25"/>
  <c r="E33" i="25"/>
  <c r="H32" i="25"/>
  <c r="G32" i="25"/>
  <c r="E32" i="25"/>
  <c r="H31" i="25"/>
  <c r="G31" i="25"/>
  <c r="E31" i="25"/>
  <c r="H30" i="25"/>
  <c r="G30" i="25"/>
  <c r="E30" i="25"/>
  <c r="H29" i="25"/>
  <c r="G29" i="25"/>
  <c r="E29" i="25"/>
  <c r="H28" i="25"/>
  <c r="G28" i="25"/>
  <c r="E28" i="25"/>
  <c r="H27" i="25"/>
  <c r="G27" i="25"/>
  <c r="E27" i="25"/>
  <c r="H26" i="25"/>
  <c r="G26" i="25"/>
  <c r="E26" i="25"/>
  <c r="H25" i="25"/>
  <c r="G25" i="25"/>
  <c r="E25" i="25"/>
  <c r="H24" i="25"/>
  <c r="G24" i="25"/>
  <c r="E24" i="25"/>
  <c r="H23" i="25"/>
  <c r="G23" i="25"/>
  <c r="E23" i="25"/>
  <c r="H22" i="25"/>
  <c r="G22" i="25"/>
  <c r="E22" i="25"/>
  <c r="H21" i="25"/>
  <c r="G21" i="25"/>
  <c r="E21" i="25"/>
  <c r="H20" i="25"/>
  <c r="G20" i="25"/>
  <c r="E20" i="25"/>
  <c r="H19" i="25"/>
  <c r="G19" i="25"/>
  <c r="E19" i="25"/>
  <c r="H18" i="25"/>
  <c r="G18" i="25"/>
  <c r="E18" i="25"/>
  <c r="H17" i="25"/>
  <c r="G17" i="25"/>
  <c r="E17" i="25"/>
  <c r="H16" i="25"/>
  <c r="G16" i="25"/>
  <c r="E16" i="25"/>
  <c r="H15" i="25"/>
  <c r="G15" i="25"/>
  <c r="E15" i="25"/>
  <c r="H14" i="25"/>
  <c r="G14" i="25"/>
  <c r="E14" i="25"/>
  <c r="H13" i="25"/>
  <c r="G13" i="25"/>
  <c r="E13" i="25"/>
  <c r="H12" i="25"/>
  <c r="G12" i="25"/>
  <c r="E12" i="25"/>
  <c r="H11" i="25"/>
  <c r="G11" i="25"/>
  <c r="E11" i="25"/>
  <c r="H10" i="25"/>
  <c r="G10" i="25"/>
  <c r="E10" i="25"/>
  <c r="H9" i="25"/>
  <c r="G9" i="25"/>
  <c r="E9" i="25"/>
  <c r="AD113" i="252" l="1"/>
  <c r="AD18" i="248"/>
  <c r="AD19" i="248"/>
  <c r="AD20" i="248"/>
  <c r="AD21" i="248"/>
  <c r="AD26" i="248"/>
  <c r="AD27" i="248"/>
  <c r="AD28" i="248"/>
  <c r="AD29" i="248"/>
  <c r="AD32" i="248"/>
  <c r="AD33" i="248"/>
  <c r="AD34" i="248"/>
  <c r="AD35" i="248"/>
  <c r="AD40" i="248"/>
  <c r="AD41" i="248"/>
  <c r="AD44" i="248"/>
  <c r="AD45" i="248"/>
  <c r="AD48" i="248"/>
  <c r="AD49" i="248"/>
  <c r="AD52" i="248"/>
  <c r="AD53" i="248"/>
  <c r="AD56" i="248"/>
  <c r="AD57" i="248"/>
  <c r="AD60" i="248"/>
  <c r="AD61" i="248"/>
  <c r="AD64" i="248"/>
  <c r="AD65" i="248"/>
  <c r="AD68" i="248"/>
  <c r="AD69" i="248"/>
  <c r="AD72" i="248"/>
  <c r="AD73" i="248"/>
  <c r="AD76" i="248"/>
  <c r="AD77" i="248"/>
  <c r="AD80" i="248"/>
  <c r="AD81" i="248"/>
  <c r="AD84" i="248"/>
  <c r="AD85" i="248"/>
  <c r="AD88" i="248"/>
  <c r="AD89" i="248"/>
  <c r="AD92" i="248"/>
  <c r="AD93" i="248"/>
  <c r="AD96" i="248"/>
  <c r="AD97" i="248"/>
  <c r="AD100" i="248"/>
  <c r="AD101" i="248"/>
  <c r="AD104" i="248"/>
  <c r="AD105" i="248"/>
  <c r="AD108" i="248"/>
  <c r="AD109" i="248"/>
  <c r="AD112" i="248"/>
  <c r="AD113" i="248"/>
  <c r="AD18" i="249"/>
  <c r="AD19" i="249"/>
  <c r="AD20" i="249"/>
  <c r="AD21" i="249"/>
  <c r="AD26" i="249"/>
  <c r="AD27" i="249"/>
  <c r="AD28" i="249"/>
  <c r="AD29" i="249"/>
  <c r="AD32" i="249"/>
  <c r="AD33" i="249"/>
  <c r="AD34" i="249"/>
  <c r="AD35" i="249"/>
  <c r="AD40" i="249"/>
  <c r="AD41" i="249"/>
  <c r="AD44" i="249"/>
  <c r="AD45" i="249"/>
  <c r="AD48" i="249"/>
  <c r="AD49" i="249"/>
  <c r="AD52" i="249"/>
  <c r="AD53" i="249"/>
  <c r="AD56" i="249"/>
  <c r="AD57" i="249"/>
  <c r="AD60" i="249"/>
  <c r="AD61" i="249"/>
  <c r="AD64" i="249"/>
  <c r="AD65" i="249"/>
  <c r="AD68" i="249"/>
  <c r="AD69" i="249"/>
  <c r="AD72" i="249"/>
  <c r="AD73" i="249"/>
  <c r="AD76" i="249"/>
  <c r="AD77" i="249"/>
  <c r="AD80" i="249"/>
  <c r="AD81" i="249"/>
  <c r="AD84" i="249"/>
  <c r="AD85" i="249"/>
  <c r="AD88" i="249"/>
  <c r="AD89" i="249"/>
  <c r="AD92" i="249"/>
  <c r="AD93" i="249"/>
  <c r="AD96" i="249"/>
  <c r="AD97" i="249"/>
  <c r="AD100" i="249"/>
  <c r="AD101" i="249"/>
  <c r="AD104" i="249"/>
  <c r="AD105" i="249"/>
  <c r="AD108" i="249"/>
  <c r="AD109" i="249"/>
  <c r="AD112" i="249"/>
  <c r="AD113" i="249"/>
  <c r="AA8" i="243"/>
  <c r="AD18" i="243"/>
  <c r="AD19" i="243"/>
  <c r="AD20" i="243"/>
  <c r="AD21" i="243"/>
  <c r="AD26" i="243"/>
  <c r="AD27" i="243"/>
  <c r="AD28" i="243"/>
  <c r="AD29" i="243"/>
  <c r="AD32" i="243"/>
  <c r="AD33" i="243"/>
  <c r="AD34" i="243"/>
  <c r="AD35" i="243"/>
  <c r="AD40" i="243"/>
  <c r="AD41" i="243"/>
  <c r="AD44" i="243"/>
  <c r="AD45" i="243"/>
  <c r="AD48" i="243"/>
  <c r="AD49" i="243"/>
  <c r="AD52" i="243"/>
  <c r="AD53" i="243"/>
  <c r="AD56" i="243"/>
  <c r="AD57" i="243"/>
  <c r="AD60" i="243"/>
  <c r="AD61" i="243"/>
  <c r="AD64" i="243"/>
  <c r="AD65" i="243"/>
  <c r="AD68" i="243"/>
  <c r="AD69" i="243"/>
  <c r="AD72" i="243"/>
  <c r="AD73" i="243"/>
  <c r="AD76" i="243"/>
  <c r="AD77" i="243"/>
  <c r="AD80" i="243"/>
  <c r="AD81" i="243"/>
  <c r="AD84" i="243"/>
  <c r="AD85" i="243"/>
  <c r="AD88" i="243"/>
  <c r="AD89" i="243"/>
  <c r="AD92" i="243"/>
  <c r="AD93" i="243"/>
  <c r="AD96" i="243"/>
  <c r="AD97" i="243"/>
  <c r="AD100" i="243"/>
  <c r="AD101" i="243"/>
  <c r="AD104" i="243"/>
  <c r="AD105" i="243"/>
  <c r="AD108" i="243"/>
  <c r="AD109" i="243"/>
  <c r="AD112" i="243"/>
  <c r="AD113" i="243"/>
  <c r="AA8" i="244"/>
  <c r="AD18" i="244"/>
  <c r="AD19" i="244"/>
  <c r="AD20" i="244"/>
  <c r="AD21" i="244"/>
  <c r="AD26" i="244"/>
  <c r="AD27" i="244"/>
  <c r="AD28" i="244"/>
  <c r="AD29" i="244"/>
  <c r="AD32" i="244"/>
  <c r="AD33" i="244"/>
  <c r="AD34" i="244"/>
  <c r="AD35" i="244"/>
  <c r="AD40" i="244"/>
  <c r="AD41" i="244"/>
  <c r="AD44" i="244"/>
  <c r="AD45" i="244"/>
  <c r="AD48" i="244"/>
  <c r="AD49" i="244"/>
  <c r="AD52" i="244"/>
  <c r="AD53" i="244"/>
  <c r="AD56" i="244"/>
  <c r="AD57" i="244"/>
  <c r="AD60" i="244"/>
  <c r="AD61" i="244"/>
  <c r="AD64" i="244"/>
  <c r="AD65" i="244"/>
  <c r="AD68" i="244"/>
  <c r="AD69" i="244"/>
  <c r="AD72" i="244"/>
  <c r="AD73" i="244"/>
  <c r="AD76" i="244"/>
  <c r="AD77" i="244"/>
  <c r="AD80" i="244"/>
  <c r="AD81" i="244"/>
  <c r="AD84" i="244"/>
  <c r="AD85" i="244"/>
  <c r="AD88" i="244"/>
  <c r="AD89" i="244"/>
  <c r="AD92" i="244"/>
  <c r="AD93" i="244"/>
  <c r="AD96" i="244"/>
  <c r="AD97" i="244"/>
  <c r="AD100" i="244"/>
  <c r="AD101" i="244"/>
  <c r="AD104" i="244"/>
  <c r="AD105" i="244"/>
  <c r="AD108" i="244"/>
  <c r="AD109" i="244"/>
  <c r="AD112" i="244"/>
  <c r="AD113" i="244"/>
  <c r="AA8" i="245"/>
  <c r="AD18" i="245"/>
  <c r="AD19" i="245"/>
  <c r="AD20" i="245"/>
  <c r="AD21" i="245"/>
  <c r="AD26" i="245"/>
  <c r="AD27" i="245"/>
  <c r="AD28" i="245"/>
  <c r="AD29" i="245"/>
  <c r="AD32" i="245"/>
  <c r="AD33" i="245"/>
  <c r="AD34" i="245"/>
  <c r="AD35" i="245"/>
  <c r="AD40" i="245"/>
  <c r="AD41" i="245"/>
  <c r="AD44" i="245"/>
  <c r="AD45" i="245"/>
  <c r="AD48" i="245"/>
  <c r="AD49" i="245"/>
  <c r="AD52" i="245"/>
  <c r="AD53" i="245"/>
  <c r="AD56" i="245"/>
  <c r="AD57" i="245"/>
  <c r="AD60" i="245"/>
  <c r="AD61" i="245"/>
  <c r="AD64" i="245"/>
  <c r="AD65" i="245"/>
  <c r="AD68" i="245"/>
  <c r="AD69" i="245"/>
  <c r="AD72" i="245"/>
  <c r="AD73" i="245"/>
  <c r="AD76" i="245"/>
  <c r="AD77" i="245"/>
  <c r="AD80" i="245"/>
  <c r="AD81" i="245"/>
  <c r="AD84" i="245"/>
  <c r="AD85" i="245"/>
  <c r="AD88" i="245"/>
  <c r="AD89" i="245"/>
  <c r="AD92" i="245"/>
  <c r="AD93" i="245"/>
  <c r="AD96" i="245"/>
  <c r="AD97" i="245"/>
  <c r="AD100" i="245"/>
  <c r="AD101" i="245"/>
  <c r="AD104" i="245"/>
  <c r="AD105" i="245"/>
  <c r="AD108" i="245"/>
  <c r="AD109" i="245"/>
  <c r="AD112" i="245"/>
  <c r="AD113" i="245"/>
  <c r="AA8" i="246"/>
  <c r="AD18" i="246"/>
  <c r="AD19" i="246"/>
  <c r="AD20" i="246"/>
  <c r="AD21" i="246"/>
  <c r="AD26" i="246"/>
  <c r="AD27" i="246"/>
  <c r="AD28" i="246"/>
  <c r="AD29" i="246"/>
  <c r="AD32" i="246"/>
  <c r="AD33" i="246"/>
  <c r="AD34" i="246"/>
  <c r="AD35" i="246"/>
  <c r="AD40" i="246"/>
  <c r="AD41" i="246"/>
  <c r="AD44" i="246"/>
  <c r="AD45" i="246"/>
  <c r="AD48" i="246"/>
  <c r="AD49" i="246"/>
  <c r="AD52" i="246"/>
  <c r="AD53" i="246"/>
  <c r="AD56" i="246"/>
  <c r="AD57" i="246"/>
  <c r="AD60" i="246"/>
  <c r="AD61" i="246"/>
  <c r="AD64" i="246"/>
  <c r="AD65" i="246"/>
  <c r="AD68" i="246"/>
  <c r="AD69" i="246"/>
  <c r="AD72" i="246"/>
  <c r="AD73" i="246"/>
  <c r="AD76" i="246"/>
  <c r="AD77" i="246"/>
  <c r="AD80" i="246"/>
  <c r="AD81" i="246"/>
  <c r="AD84" i="246"/>
  <c r="AD85" i="246"/>
  <c r="AD88" i="246"/>
  <c r="AD89" i="246"/>
  <c r="AD92" i="246"/>
  <c r="AD93" i="246"/>
  <c r="AD96" i="246"/>
  <c r="AD97" i="246"/>
  <c r="AD100" i="246"/>
  <c r="AD101" i="246"/>
  <c r="AD104" i="246"/>
  <c r="AD105" i="246"/>
  <c r="AD108" i="246"/>
  <c r="AD109" i="246"/>
  <c r="AD112" i="246"/>
  <c r="AD113" i="246"/>
  <c r="AA8" i="247"/>
  <c r="AD18" i="247"/>
  <c r="AD19" i="247"/>
  <c r="AD20" i="247"/>
  <c r="AD21" i="247"/>
  <c r="AD26" i="247"/>
  <c r="AD27" i="247"/>
  <c r="AD28" i="247"/>
  <c r="AD29" i="247"/>
  <c r="AD32" i="247"/>
  <c r="AD33" i="247"/>
  <c r="AD34" i="247"/>
  <c r="AD35" i="247"/>
  <c r="AD40" i="247"/>
  <c r="AD41" i="247"/>
  <c r="AD44" i="247"/>
  <c r="AD45" i="247"/>
  <c r="AD48" i="247"/>
  <c r="AD49" i="247"/>
  <c r="AD52" i="247"/>
  <c r="AD53" i="247"/>
  <c r="AD56" i="247"/>
  <c r="AD57" i="247"/>
  <c r="AD60" i="247"/>
  <c r="AD61" i="247"/>
  <c r="AD64" i="247"/>
  <c r="AD65" i="247"/>
  <c r="AD68" i="247"/>
  <c r="AD69" i="247"/>
  <c r="AD72" i="247"/>
  <c r="AD73" i="247"/>
  <c r="AD76" i="247"/>
  <c r="AD77" i="247"/>
  <c r="AD80" i="247"/>
  <c r="AD81" i="247"/>
  <c r="AD84" i="247"/>
  <c r="AD85" i="247"/>
  <c r="AD88" i="247"/>
  <c r="AD89" i="247"/>
  <c r="AD92" i="247"/>
  <c r="AD93" i="247"/>
  <c r="AD96" i="247"/>
  <c r="AD97" i="247"/>
  <c r="AD100" i="247"/>
  <c r="AD101" i="247"/>
  <c r="AD104" i="247"/>
  <c r="AD105" i="247"/>
  <c r="AD108" i="247"/>
  <c r="AD109" i="247"/>
  <c r="AD112" i="247"/>
  <c r="AD113" i="247"/>
  <c r="AA7" i="249"/>
  <c r="AA7" i="250"/>
  <c r="AD18" i="251"/>
  <c r="AD19" i="251"/>
  <c r="AD20" i="251"/>
  <c r="AD21" i="251"/>
  <c r="AD26" i="251"/>
  <c r="AD27" i="251"/>
  <c r="AD28" i="251"/>
  <c r="AD29" i="251"/>
  <c r="AD32" i="251"/>
  <c r="AD33" i="251"/>
  <c r="AD34" i="251"/>
  <c r="AD35" i="251"/>
  <c r="AD40" i="251"/>
  <c r="AD41" i="251"/>
  <c r="AD44" i="251"/>
  <c r="AD45" i="251"/>
  <c r="AD48" i="251"/>
  <c r="AD49" i="251"/>
  <c r="AD52" i="251"/>
  <c r="AD53" i="251"/>
  <c r="AD56" i="251"/>
  <c r="AD57" i="251"/>
  <c r="AD60" i="251"/>
  <c r="AD61" i="251"/>
  <c r="AD64" i="251"/>
  <c r="AD65" i="251"/>
  <c r="AD68" i="251"/>
  <c r="AD69" i="251"/>
  <c r="AD72" i="251"/>
  <c r="AD73" i="251"/>
  <c r="AD76" i="251"/>
  <c r="AD77" i="251"/>
  <c r="AD80" i="251"/>
  <c r="AD81" i="251"/>
  <c r="AD84" i="251"/>
  <c r="AD85" i="251"/>
  <c r="AD88" i="251"/>
  <c r="AD89" i="251"/>
  <c r="AD92" i="251"/>
  <c r="AD93" i="251"/>
  <c r="AD96" i="251"/>
  <c r="AD97" i="251"/>
  <c r="AD100" i="251"/>
  <c r="AD101" i="251"/>
  <c r="AD104" i="251"/>
  <c r="AD105" i="251"/>
  <c r="AD108" i="251"/>
  <c r="AD109" i="251"/>
  <c r="AD112" i="251"/>
  <c r="AD113" i="251"/>
  <c r="AA7" i="253"/>
  <c r="AD18" i="253"/>
  <c r="AD19" i="253"/>
  <c r="AD20" i="253"/>
  <c r="AD21" i="253"/>
  <c r="AD26" i="253"/>
  <c r="AD27" i="253"/>
  <c r="AD28" i="253"/>
  <c r="AD29" i="253"/>
  <c r="AD32" i="253"/>
  <c r="AD33" i="253"/>
  <c r="AD34" i="253"/>
  <c r="AD35" i="253"/>
  <c r="AD40" i="253"/>
  <c r="AD41" i="253"/>
  <c r="AD44" i="253"/>
  <c r="AD45" i="253"/>
  <c r="AD48" i="253"/>
  <c r="AD49" i="253"/>
  <c r="AD52" i="253"/>
  <c r="AD53" i="253"/>
  <c r="AD56" i="253"/>
  <c r="AD57" i="253"/>
  <c r="AD60" i="253"/>
  <c r="AD61" i="253"/>
  <c r="AD64" i="253"/>
  <c r="AD65" i="253"/>
  <c r="AD68" i="253"/>
  <c r="AD69" i="253"/>
  <c r="AD72" i="253"/>
  <c r="AD73" i="253"/>
  <c r="AD76" i="253"/>
  <c r="AD77" i="253"/>
  <c r="AD80" i="253"/>
  <c r="AD81" i="253"/>
  <c r="AD84" i="253"/>
  <c r="AD85" i="253"/>
  <c r="AD88" i="253"/>
  <c r="AD89" i="253"/>
  <c r="AD92" i="253"/>
  <c r="AD93" i="253"/>
  <c r="AD96" i="253"/>
  <c r="AD97" i="253"/>
  <c r="AD100" i="253"/>
  <c r="AD101" i="253"/>
  <c r="AD104" i="253"/>
  <c r="AD105" i="253"/>
  <c r="AD108" i="253"/>
  <c r="AD109" i="253"/>
  <c r="AD112" i="253"/>
  <c r="AD113" i="253"/>
  <c r="AE10" i="276"/>
  <c r="AE11" i="276"/>
  <c r="AE12" i="276"/>
  <c r="AE13" i="276"/>
  <c r="AE14" i="276"/>
  <c r="AE15" i="276"/>
  <c r="AE16" i="276"/>
  <c r="AE17" i="276"/>
  <c r="AE18" i="276"/>
  <c r="AE19" i="276"/>
  <c r="AE20" i="276"/>
  <c r="AE21" i="276"/>
  <c r="AE22" i="276"/>
  <c r="AE23" i="276"/>
  <c r="AE24" i="276"/>
  <c r="AE25" i="276"/>
  <c r="AE26" i="276"/>
  <c r="AE27" i="276"/>
  <c r="AE28" i="276"/>
  <c r="AE29" i="276"/>
  <c r="AE30" i="276"/>
  <c r="AE31" i="276"/>
  <c r="AE32" i="276"/>
  <c r="AE33" i="276"/>
  <c r="AE34" i="276"/>
  <c r="AE35" i="276"/>
  <c r="AE36" i="276"/>
  <c r="AE64" i="276"/>
  <c r="AE65" i="276"/>
  <c r="AE9" i="278"/>
  <c r="AE10" i="278"/>
  <c r="AE11" i="278"/>
  <c r="AE12" i="278"/>
  <c r="AE13" i="278"/>
  <c r="AE14" i="278"/>
  <c r="AE15" i="278"/>
  <c r="AE16" i="278"/>
  <c r="AE17" i="278"/>
  <c r="AE18" i="278"/>
  <c r="AE19" i="278"/>
  <c r="AE20" i="278"/>
  <c r="AE21" i="278"/>
  <c r="AE22" i="278"/>
  <c r="AE23" i="278"/>
  <c r="AE24" i="278"/>
  <c r="AE25" i="278"/>
  <c r="AE26" i="278"/>
  <c r="AE27" i="278"/>
  <c r="AE28" i="278"/>
  <c r="AE29" i="278"/>
  <c r="AE30" i="278"/>
  <c r="AE31" i="278"/>
  <c r="AE32" i="278"/>
  <c r="AE33" i="278"/>
  <c r="AE34" i="278"/>
  <c r="AE35" i="278"/>
  <c r="AE36" i="278"/>
  <c r="AE37" i="278"/>
  <c r="AE38" i="278"/>
  <c r="AE39" i="278"/>
  <c r="AE9" i="279"/>
  <c r="AE10" i="279"/>
  <c r="AE11" i="279"/>
  <c r="AE12" i="279"/>
  <c r="AE13" i="279"/>
  <c r="AE14" i="279"/>
  <c r="AE15" i="279"/>
  <c r="AE16" i="279"/>
  <c r="AE17" i="279"/>
  <c r="AE18" i="279"/>
  <c r="AE19" i="279"/>
  <c r="AE20" i="279"/>
  <c r="AE21" i="279"/>
  <c r="AE22" i="279"/>
  <c r="AE23" i="279"/>
  <c r="AE24" i="279"/>
  <c r="AE25" i="279"/>
  <c r="AE26" i="279"/>
  <c r="AE27" i="279"/>
  <c r="AE28" i="279"/>
  <c r="AE29" i="279"/>
  <c r="AE30" i="279"/>
  <c r="AE31" i="279"/>
  <c r="AE32" i="279"/>
  <c r="AE33" i="279"/>
  <c r="AE34" i="279"/>
  <c r="AE35" i="279"/>
  <c r="AE36" i="279"/>
  <c r="AE37" i="279"/>
  <c r="AE38" i="279"/>
  <c r="AE39" i="279"/>
  <c r="AE9" i="281"/>
  <c r="AE10" i="281"/>
  <c r="AE11" i="281"/>
  <c r="AE12" i="281"/>
  <c r="AE13" i="281"/>
  <c r="AE14" i="281"/>
  <c r="AE15" i="281"/>
  <c r="AE16" i="281"/>
  <c r="AE17" i="281"/>
  <c r="AE18" i="281"/>
  <c r="AE19" i="281"/>
  <c r="AE20" i="281"/>
  <c r="AE21" i="281"/>
  <c r="AE22" i="281"/>
  <c r="AE23" i="281"/>
  <c r="AE24" i="281"/>
  <c r="AE25" i="281"/>
  <c r="AE26" i="281"/>
  <c r="AE27" i="281"/>
  <c r="AE28" i="281"/>
  <c r="AE29" i="281"/>
  <c r="AE30" i="281"/>
  <c r="AE31" i="281"/>
  <c r="AE32" i="281"/>
  <c r="AE33" i="281"/>
  <c r="AE34" i="281"/>
  <c r="AE35" i="281"/>
  <c r="AE36" i="281"/>
  <c r="AE37" i="281"/>
  <c r="AE38" i="281"/>
  <c r="AE39" i="281"/>
  <c r="AE9" i="283"/>
  <c r="AE10" i="283"/>
  <c r="AE11" i="283"/>
  <c r="AE12" i="283"/>
  <c r="AE13" i="283"/>
  <c r="AE14" i="283"/>
  <c r="AE15" i="283"/>
  <c r="AE16" i="283"/>
  <c r="AE17" i="283"/>
  <c r="AE18" i="283"/>
  <c r="AE19" i="283"/>
  <c r="AE20" i="283"/>
  <c r="AE21" i="283"/>
  <c r="AE22" i="283"/>
  <c r="AE23" i="283"/>
  <c r="AE24" i="283"/>
  <c r="AE25" i="283"/>
  <c r="AE26" i="283"/>
  <c r="AE27" i="283"/>
  <c r="AE28" i="283"/>
  <c r="AE29" i="283"/>
  <c r="AE30" i="283"/>
  <c r="AE31" i="283"/>
  <c r="AE32" i="283"/>
  <c r="AE33" i="283"/>
  <c r="AE34" i="283"/>
  <c r="AE35" i="283"/>
  <c r="AE36" i="283"/>
  <c r="AE37" i="283"/>
  <c r="AE38" i="283"/>
  <c r="AE39" i="283"/>
  <c r="AE9" i="285"/>
  <c r="AE10" i="285"/>
  <c r="AE11" i="285"/>
  <c r="AE12" i="285"/>
  <c r="AE13" i="285"/>
  <c r="AE14" i="285"/>
  <c r="AE15" i="285"/>
  <c r="AE16" i="285"/>
  <c r="AE17" i="285"/>
  <c r="AE18" i="285"/>
  <c r="AE19" i="285"/>
  <c r="AE20" i="285"/>
  <c r="AE21" i="285"/>
  <c r="AE22" i="285"/>
  <c r="AE23" i="285"/>
  <c r="AE24" i="285"/>
  <c r="AE25" i="285"/>
  <c r="AE26" i="285"/>
  <c r="AE27" i="285"/>
  <c r="AE28" i="285"/>
  <c r="AE29" i="285"/>
  <c r="AE30" i="285"/>
  <c r="AE31" i="285"/>
  <c r="AE32" i="285"/>
  <c r="AE33" i="285"/>
  <c r="AE34" i="285"/>
  <c r="AE35" i="285"/>
  <c r="AE36" i="285"/>
  <c r="AE37" i="285"/>
  <c r="AE38" i="285"/>
  <c r="AE39" i="285"/>
  <c r="AA6" i="243"/>
  <c r="AD12" i="243"/>
  <c r="AD13" i="243"/>
  <c r="AE13" i="243" s="1"/>
  <c r="AD14" i="243"/>
  <c r="AD15" i="243"/>
  <c r="AE15" i="243" s="1"/>
  <c r="AD16" i="243"/>
  <c r="AD17" i="243"/>
  <c r="AE17" i="243" s="1"/>
  <c r="AD22" i="243"/>
  <c r="AD23" i="243"/>
  <c r="AE23" i="243" s="1"/>
  <c r="AD24" i="243"/>
  <c r="AD25" i="243"/>
  <c r="AE25" i="243" s="1"/>
  <c r="AD30" i="243"/>
  <c r="AD31" i="243"/>
  <c r="AE31" i="243" s="1"/>
  <c r="AD36" i="243"/>
  <c r="AD37" i="243"/>
  <c r="AD38" i="243"/>
  <c r="AD39" i="243"/>
  <c r="AE39" i="243" s="1"/>
  <c r="AD42" i="243"/>
  <c r="AD43" i="243"/>
  <c r="AE43" i="243" s="1"/>
  <c r="AD46" i="243"/>
  <c r="AD47" i="243"/>
  <c r="AE47" i="243" s="1"/>
  <c r="AD50" i="243"/>
  <c r="AD51" i="243"/>
  <c r="AD54" i="243"/>
  <c r="AD55" i="243"/>
  <c r="AE55" i="243" s="1"/>
  <c r="AD58" i="243"/>
  <c r="AD59" i="243"/>
  <c r="AD62" i="243"/>
  <c r="AD63" i="243"/>
  <c r="AE63" i="243" s="1"/>
  <c r="AD66" i="243"/>
  <c r="AD67" i="243"/>
  <c r="AD70" i="243"/>
  <c r="AD71" i="243"/>
  <c r="AE71" i="243" s="1"/>
  <c r="AD74" i="243"/>
  <c r="AD75" i="243"/>
  <c r="AD78" i="243"/>
  <c r="AD79" i="243"/>
  <c r="AE79" i="243" s="1"/>
  <c r="AD82" i="243"/>
  <c r="AD83" i="243"/>
  <c r="AD86" i="243"/>
  <c r="AD87" i="243"/>
  <c r="AE87" i="243" s="1"/>
  <c r="AD90" i="243"/>
  <c r="AD91" i="243"/>
  <c r="AD94" i="243"/>
  <c r="AD95" i="243"/>
  <c r="AE95" i="243" s="1"/>
  <c r="AD98" i="243"/>
  <c r="AD99" i="243"/>
  <c r="AD102" i="243"/>
  <c r="AD103" i="243"/>
  <c r="AE103" i="243" s="1"/>
  <c r="AD106" i="243"/>
  <c r="AD107" i="243"/>
  <c r="AD110" i="243"/>
  <c r="AE110" i="243" s="1"/>
  <c r="AD111" i="243"/>
  <c r="AE111" i="243" s="1"/>
  <c r="AA6" i="244"/>
  <c r="AD12" i="244"/>
  <c r="AD13" i="244"/>
  <c r="AD14" i="244"/>
  <c r="AD15" i="244"/>
  <c r="AE15" i="244" s="1"/>
  <c r="AD16" i="244"/>
  <c r="AD17" i="244"/>
  <c r="AD22" i="244"/>
  <c r="AD23" i="244"/>
  <c r="AE23" i="244" s="1"/>
  <c r="AD24" i="244"/>
  <c r="AD25" i="244"/>
  <c r="AD30" i="244"/>
  <c r="AD31" i="244"/>
  <c r="AE31" i="244" s="1"/>
  <c r="AD36" i="244"/>
  <c r="AD37" i="244"/>
  <c r="AD38" i="244"/>
  <c r="AD39" i="244"/>
  <c r="AE39" i="244" s="1"/>
  <c r="AD42" i="244"/>
  <c r="AD43" i="244"/>
  <c r="AD46" i="244"/>
  <c r="AD47" i="244"/>
  <c r="AE47" i="244" s="1"/>
  <c r="AD50" i="244"/>
  <c r="AD51" i="244"/>
  <c r="AD54" i="244"/>
  <c r="AD55" i="244"/>
  <c r="AE55" i="244" s="1"/>
  <c r="AD58" i="244"/>
  <c r="AD59" i="244"/>
  <c r="AD62" i="244"/>
  <c r="AD63" i="244"/>
  <c r="AE63" i="244" s="1"/>
  <c r="AD66" i="244"/>
  <c r="AD67" i="244"/>
  <c r="AD70" i="244"/>
  <c r="AD71" i="244"/>
  <c r="AE71" i="244" s="1"/>
  <c r="AD74" i="244"/>
  <c r="AD75" i="244"/>
  <c r="AD78" i="244"/>
  <c r="AD79" i="244"/>
  <c r="AE79" i="244" s="1"/>
  <c r="AD82" i="244"/>
  <c r="AD83" i="244"/>
  <c r="AD86" i="244"/>
  <c r="AD87" i="244"/>
  <c r="AE87" i="244" s="1"/>
  <c r="AD90" i="244"/>
  <c r="AD91" i="244"/>
  <c r="AD94" i="244"/>
  <c r="AD95" i="244"/>
  <c r="AE95" i="244" s="1"/>
  <c r="AD98" i="244"/>
  <c r="AD99" i="244"/>
  <c r="AE99" i="244" s="1"/>
  <c r="AD102" i="244"/>
  <c r="AD103" i="244"/>
  <c r="AE103" i="244" s="1"/>
  <c r="AD106" i="244"/>
  <c r="AD107" i="244"/>
  <c r="AE107" i="244" s="1"/>
  <c r="AD110" i="244"/>
  <c r="AD111" i="244"/>
  <c r="AE111" i="244" s="1"/>
  <c r="AA6" i="245"/>
  <c r="AD12" i="245"/>
  <c r="AD13" i="245"/>
  <c r="AE13" i="245" s="1"/>
  <c r="AD14" i="245"/>
  <c r="AD15" i="245"/>
  <c r="AE15" i="245" s="1"/>
  <c r="AD16" i="245"/>
  <c r="AD17" i="245"/>
  <c r="AE17" i="245" s="1"/>
  <c r="AE37" i="243"/>
  <c r="AE51" i="243"/>
  <c r="AE59" i="243"/>
  <c r="AE67" i="243"/>
  <c r="AE75" i="243"/>
  <c r="AE83" i="243"/>
  <c r="AE91" i="243"/>
  <c r="AE99" i="243"/>
  <c r="AE107" i="243"/>
  <c r="AE110" i="244"/>
  <c r="AE13" i="244"/>
  <c r="AE17" i="244"/>
  <c r="AE25" i="244"/>
  <c r="AE37" i="244"/>
  <c r="AE43" i="244"/>
  <c r="AE51" i="244"/>
  <c r="AE59" i="244"/>
  <c r="AE67" i="244"/>
  <c r="AE75" i="244"/>
  <c r="AE83" i="244"/>
  <c r="AE91" i="244"/>
  <c r="AA8" i="251"/>
  <c r="AA6" i="251"/>
  <c r="AA8" i="252"/>
  <c r="AA6" i="252"/>
  <c r="AD22" i="245"/>
  <c r="AD23" i="245"/>
  <c r="AE23" i="245" s="1"/>
  <c r="AD24" i="245"/>
  <c r="AD25" i="245"/>
  <c r="AE25" i="245" s="1"/>
  <c r="AD30" i="245"/>
  <c r="AD31" i="245"/>
  <c r="AE31" i="245" s="1"/>
  <c r="AD36" i="245"/>
  <c r="AD37" i="245"/>
  <c r="AE37" i="245" s="1"/>
  <c r="AD38" i="245"/>
  <c r="AD39" i="245"/>
  <c r="AE39" i="245" s="1"/>
  <c r="AD42" i="245"/>
  <c r="AD43" i="245"/>
  <c r="AE43" i="245" s="1"/>
  <c r="AD46" i="245"/>
  <c r="AD47" i="245"/>
  <c r="AE47" i="245" s="1"/>
  <c r="AD50" i="245"/>
  <c r="AD51" i="245"/>
  <c r="AE51" i="245" s="1"/>
  <c r="AD54" i="245"/>
  <c r="AD55" i="245"/>
  <c r="AE55" i="245" s="1"/>
  <c r="AD58" i="245"/>
  <c r="AD59" i="245"/>
  <c r="AE59" i="245" s="1"/>
  <c r="AD62" i="245"/>
  <c r="AD63" i="245"/>
  <c r="AE63" i="245" s="1"/>
  <c r="AD66" i="245"/>
  <c r="AD67" i="245"/>
  <c r="AE67" i="245" s="1"/>
  <c r="AD70" i="245"/>
  <c r="AD71" i="245"/>
  <c r="AE71" i="245" s="1"/>
  <c r="AD74" i="245"/>
  <c r="AD75" i="245"/>
  <c r="AE75" i="245" s="1"/>
  <c r="AD78" i="245"/>
  <c r="AD79" i="245"/>
  <c r="AE79" i="245" s="1"/>
  <c r="AD82" i="245"/>
  <c r="AD83" i="245"/>
  <c r="AE83" i="245" s="1"/>
  <c r="AD86" i="245"/>
  <c r="AD87" i="245"/>
  <c r="AE87" i="245" s="1"/>
  <c r="AD90" i="245"/>
  <c r="AD91" i="245"/>
  <c r="AE91" i="245" s="1"/>
  <c r="AD94" i="245"/>
  <c r="AD95" i="245"/>
  <c r="AE95" i="245" s="1"/>
  <c r="AD98" i="245"/>
  <c r="AD99" i="245"/>
  <c r="AE99" i="245" s="1"/>
  <c r="AD102" i="245"/>
  <c r="AD103" i="245"/>
  <c r="AE103" i="245" s="1"/>
  <c r="AD106" i="245"/>
  <c r="AD107" i="245"/>
  <c r="AE107" i="245" s="1"/>
  <c r="AD110" i="245"/>
  <c r="AE110" i="245" s="1"/>
  <c r="AD111" i="245"/>
  <c r="AE111" i="245" s="1"/>
  <c r="AA6" i="246"/>
  <c r="AD12" i="246"/>
  <c r="AD13" i="246"/>
  <c r="AE13" i="246" s="1"/>
  <c r="AD14" i="246"/>
  <c r="AD15" i="246"/>
  <c r="AE15" i="246" s="1"/>
  <c r="AD16" i="246"/>
  <c r="AD17" i="246"/>
  <c r="AE17" i="246" s="1"/>
  <c r="AD22" i="246"/>
  <c r="AD23" i="246"/>
  <c r="AE23" i="246" s="1"/>
  <c r="AD24" i="246"/>
  <c r="AD25" i="246"/>
  <c r="AE25" i="246" s="1"/>
  <c r="AD30" i="246"/>
  <c r="AD31" i="246"/>
  <c r="AE31" i="246" s="1"/>
  <c r="AD36" i="246"/>
  <c r="AD37" i="246"/>
  <c r="AE37" i="246" s="1"/>
  <c r="AD38" i="246"/>
  <c r="AD39" i="246"/>
  <c r="AE39" i="246" s="1"/>
  <c r="AD42" i="246"/>
  <c r="AD43" i="246"/>
  <c r="AE43" i="246" s="1"/>
  <c r="AD46" i="246"/>
  <c r="AD47" i="246"/>
  <c r="AE47" i="246" s="1"/>
  <c r="AD50" i="246"/>
  <c r="AD51" i="246"/>
  <c r="AE51" i="246" s="1"/>
  <c r="AD54" i="246"/>
  <c r="AD55" i="246"/>
  <c r="AE55" i="246" s="1"/>
  <c r="AD58" i="246"/>
  <c r="AD59" i="246"/>
  <c r="AE59" i="246" s="1"/>
  <c r="AD62" i="246"/>
  <c r="AD63" i="246"/>
  <c r="AE63" i="246" s="1"/>
  <c r="AD66" i="246"/>
  <c r="AD67" i="246"/>
  <c r="AE67" i="246" s="1"/>
  <c r="AD70" i="246"/>
  <c r="AD71" i="246"/>
  <c r="AE71" i="246" s="1"/>
  <c r="AD74" i="246"/>
  <c r="AD75" i="246"/>
  <c r="AE75" i="246" s="1"/>
  <c r="AD78" i="246"/>
  <c r="AD79" i="246"/>
  <c r="AE79" i="246" s="1"/>
  <c r="AD82" i="246"/>
  <c r="AD83" i="246"/>
  <c r="AE83" i="246" s="1"/>
  <c r="AD86" i="246"/>
  <c r="AD87" i="246"/>
  <c r="AE87" i="246" s="1"/>
  <c r="AD90" i="246"/>
  <c r="AD91" i="246"/>
  <c r="AE91" i="246" s="1"/>
  <c r="AD94" i="246"/>
  <c r="AD95" i="246"/>
  <c r="AE95" i="246" s="1"/>
  <c r="AD98" i="246"/>
  <c r="AD99" i="246"/>
  <c r="AE99" i="246" s="1"/>
  <c r="AD102" i="246"/>
  <c r="AD103" i="246"/>
  <c r="AE103" i="246" s="1"/>
  <c r="AD106" i="246"/>
  <c r="AD107" i="246"/>
  <c r="AE107" i="246" s="1"/>
  <c r="AD110" i="246"/>
  <c r="AE110" i="246" s="1"/>
  <c r="AD111" i="246"/>
  <c r="AE111" i="246" s="1"/>
  <c r="AA6" i="247"/>
  <c r="AD12" i="247"/>
  <c r="AD13" i="247"/>
  <c r="AE13" i="247" s="1"/>
  <c r="AD14" i="247"/>
  <c r="AE14" i="247" s="1"/>
  <c r="AD15" i="247"/>
  <c r="AE15" i="247" s="1"/>
  <c r="AD16" i="247"/>
  <c r="AE16" i="247" s="1"/>
  <c r="AD17" i="247"/>
  <c r="AE17" i="247" s="1"/>
  <c r="AD22" i="247"/>
  <c r="AE22" i="247" s="1"/>
  <c r="AD23" i="247"/>
  <c r="AE23" i="247" s="1"/>
  <c r="AD24" i="247"/>
  <c r="AE24" i="247" s="1"/>
  <c r="AD25" i="247"/>
  <c r="AE25" i="247" s="1"/>
  <c r="AD30" i="247"/>
  <c r="AE30" i="247" s="1"/>
  <c r="AD31" i="247"/>
  <c r="AE31" i="247" s="1"/>
  <c r="AD36" i="247"/>
  <c r="AE36" i="247" s="1"/>
  <c r="AD37" i="247"/>
  <c r="AE37" i="247" s="1"/>
  <c r="AD38" i="247"/>
  <c r="AD39" i="247"/>
  <c r="AE39" i="247" s="1"/>
  <c r="AD42" i="247"/>
  <c r="AE42" i="247" s="1"/>
  <c r="AD43" i="247"/>
  <c r="AE43" i="247" s="1"/>
  <c r="AD46" i="247"/>
  <c r="AD47" i="247"/>
  <c r="AE47" i="247" s="1"/>
  <c r="AD50" i="247"/>
  <c r="AE50" i="247" s="1"/>
  <c r="AD51" i="247"/>
  <c r="AE51" i="247" s="1"/>
  <c r="AD54" i="247"/>
  <c r="AD55" i="247"/>
  <c r="AE55" i="247" s="1"/>
  <c r="AD58" i="247"/>
  <c r="AE58" i="247" s="1"/>
  <c r="AD59" i="247"/>
  <c r="AE59" i="247" s="1"/>
  <c r="AD62" i="247"/>
  <c r="AD63" i="247"/>
  <c r="AE63" i="247" s="1"/>
  <c r="AD66" i="247"/>
  <c r="AE66" i="247" s="1"/>
  <c r="AD67" i="247"/>
  <c r="AE67" i="247" s="1"/>
  <c r="AD70" i="247"/>
  <c r="AD71" i="247"/>
  <c r="AE71" i="247" s="1"/>
  <c r="AD74" i="247"/>
  <c r="AE74" i="247" s="1"/>
  <c r="AD75" i="247"/>
  <c r="AE75" i="247" s="1"/>
  <c r="AD78" i="247"/>
  <c r="AD79" i="247"/>
  <c r="AE79" i="247" s="1"/>
  <c r="AD82" i="247"/>
  <c r="AE82" i="247" s="1"/>
  <c r="AD83" i="247"/>
  <c r="AE83" i="247" s="1"/>
  <c r="AD86" i="247"/>
  <c r="AD87" i="247"/>
  <c r="AE87" i="247" s="1"/>
  <c r="AD90" i="247"/>
  <c r="AE90" i="247" s="1"/>
  <c r="AD91" i="247"/>
  <c r="AE91" i="247" s="1"/>
  <c r="AD94" i="247"/>
  <c r="AD95" i="247"/>
  <c r="AE95" i="247" s="1"/>
  <c r="AD98" i="247"/>
  <c r="AD99" i="247"/>
  <c r="AE99" i="247" s="1"/>
  <c r="AD102" i="247"/>
  <c r="AD103" i="247"/>
  <c r="AE103" i="247" s="1"/>
  <c r="AD106" i="247"/>
  <c r="AD107" i="247"/>
  <c r="AE107" i="247" s="1"/>
  <c r="AD110" i="247"/>
  <c r="AE110" i="247" s="1"/>
  <c r="AD111" i="247"/>
  <c r="AE111" i="247" s="1"/>
  <c r="AD12" i="248"/>
  <c r="AE12" i="248" s="1"/>
  <c r="AD13" i="248"/>
  <c r="AD14" i="248"/>
  <c r="AE14" i="248" s="1"/>
  <c r="AD15" i="248"/>
  <c r="AD16" i="248"/>
  <c r="AE16" i="248" s="1"/>
  <c r="AD17" i="248"/>
  <c r="AE19" i="248"/>
  <c r="AE21" i="248"/>
  <c r="AD22" i="248"/>
  <c r="AE22" i="248" s="1"/>
  <c r="AD23" i="248"/>
  <c r="AD24" i="248"/>
  <c r="AE24" i="248" s="1"/>
  <c r="AD25" i="248"/>
  <c r="AE27" i="248"/>
  <c r="AE29" i="248"/>
  <c r="AD30" i="248"/>
  <c r="AE30" i="248" s="1"/>
  <c r="AD31" i="248"/>
  <c r="AE33" i="248"/>
  <c r="AE35" i="248"/>
  <c r="AD36" i="248"/>
  <c r="AE36" i="248" s="1"/>
  <c r="AD37" i="248"/>
  <c r="AD38" i="248"/>
  <c r="AE38" i="248" s="1"/>
  <c r="AD39" i="248"/>
  <c r="AE41" i="248"/>
  <c r="AD42" i="248"/>
  <c r="AD43" i="248"/>
  <c r="AE43" i="248" s="1"/>
  <c r="AE45" i="248"/>
  <c r="AD46" i="248"/>
  <c r="AE46" i="248" s="1"/>
  <c r="AD47" i="248"/>
  <c r="AE49" i="248"/>
  <c r="AD50" i="248"/>
  <c r="AD51" i="248"/>
  <c r="AE51" i="248" s="1"/>
  <c r="AE53" i="248"/>
  <c r="AD54" i="248"/>
  <c r="AE54" i="248" s="1"/>
  <c r="AD55" i="248"/>
  <c r="AE57" i="248"/>
  <c r="AD58" i="248"/>
  <c r="AD59" i="248"/>
  <c r="AE59" i="248" s="1"/>
  <c r="AE61" i="248"/>
  <c r="AD62" i="248"/>
  <c r="AE62" i="248" s="1"/>
  <c r="AD63" i="248"/>
  <c r="AE65" i="248"/>
  <c r="AD66" i="248"/>
  <c r="AD67" i="248"/>
  <c r="AE67" i="248" s="1"/>
  <c r="AE69" i="248"/>
  <c r="AD70" i="248"/>
  <c r="AE70" i="248" s="1"/>
  <c r="AD71" i="248"/>
  <c r="AD74" i="248"/>
  <c r="AD75" i="248"/>
  <c r="AE75" i="248" s="1"/>
  <c r="AD78" i="248"/>
  <c r="AE78" i="248" s="1"/>
  <c r="AD79" i="248"/>
  <c r="AE79" i="248" s="1"/>
  <c r="AD82" i="248"/>
  <c r="AE82" i="248" s="1"/>
  <c r="AD83" i="248"/>
  <c r="AE83" i="248" s="1"/>
  <c r="AD86" i="248"/>
  <c r="AE86" i="248" s="1"/>
  <c r="AD87" i="248"/>
  <c r="AE87" i="248" s="1"/>
  <c r="AD90" i="248"/>
  <c r="AD91" i="248"/>
  <c r="AE91" i="248" s="1"/>
  <c r="AD94" i="248"/>
  <c r="AE94" i="248" s="1"/>
  <c r="AD95" i="248"/>
  <c r="AE95" i="248" s="1"/>
  <c r="AD98" i="248"/>
  <c r="AE98" i="248" s="1"/>
  <c r="AD99" i="248"/>
  <c r="AE99" i="248" s="1"/>
  <c r="AD102" i="248"/>
  <c r="AE102" i="248" s="1"/>
  <c r="AD103" i="248"/>
  <c r="AE103" i="248" s="1"/>
  <c r="AD106" i="248"/>
  <c r="AD107" i="248"/>
  <c r="AE107" i="248" s="1"/>
  <c r="AD110" i="248"/>
  <c r="AE110" i="248" s="1"/>
  <c r="AD111" i="248"/>
  <c r="AE111" i="248" s="1"/>
  <c r="AA6" i="249"/>
  <c r="AD12" i="249"/>
  <c r="AD13" i="249"/>
  <c r="AE13" i="249" s="1"/>
  <c r="AD14" i="249"/>
  <c r="AD15" i="249"/>
  <c r="AE15" i="249" s="1"/>
  <c r="AD16" i="249"/>
  <c r="AD17" i="249"/>
  <c r="AE17" i="249" s="1"/>
  <c r="AD22" i="249"/>
  <c r="AD23" i="249"/>
  <c r="AE23" i="249" s="1"/>
  <c r="AD24" i="249"/>
  <c r="AD25" i="249"/>
  <c r="AE25" i="249" s="1"/>
  <c r="AD30" i="249"/>
  <c r="AD31" i="249"/>
  <c r="AE31" i="249" s="1"/>
  <c r="AD36" i="249"/>
  <c r="AD37" i="249"/>
  <c r="AE37" i="249" s="1"/>
  <c r="AD38" i="249"/>
  <c r="AD39" i="249"/>
  <c r="AE39" i="249" s="1"/>
  <c r="AD42" i="249"/>
  <c r="AD43" i="249"/>
  <c r="AE43" i="249" s="1"/>
  <c r="AD46" i="249"/>
  <c r="AD47" i="249"/>
  <c r="AE47" i="249" s="1"/>
  <c r="AD50" i="249"/>
  <c r="AD51" i="249"/>
  <c r="AE51" i="249" s="1"/>
  <c r="AD54" i="249"/>
  <c r="AD55" i="249"/>
  <c r="AE55" i="249" s="1"/>
  <c r="AD58" i="249"/>
  <c r="AD59" i="249"/>
  <c r="AE59" i="249" s="1"/>
  <c r="AD62" i="249"/>
  <c r="AD63" i="249"/>
  <c r="AE63" i="249" s="1"/>
  <c r="AD66" i="249"/>
  <c r="AD67" i="249"/>
  <c r="AE67" i="249" s="1"/>
  <c r="AD70" i="249"/>
  <c r="AD71" i="249"/>
  <c r="AE71" i="249" s="1"/>
  <c r="AD74" i="249"/>
  <c r="AD75" i="249"/>
  <c r="AE75" i="249" s="1"/>
  <c r="AD78" i="249"/>
  <c r="AD79" i="249"/>
  <c r="AE79" i="249" s="1"/>
  <c r="AD82" i="249"/>
  <c r="AD83" i="249"/>
  <c r="AE83" i="249" s="1"/>
  <c r="AD86" i="249"/>
  <c r="AD87" i="249"/>
  <c r="AE87" i="249" s="1"/>
  <c r="AD90" i="249"/>
  <c r="AD91" i="249"/>
  <c r="AE91" i="249" s="1"/>
  <c r="AD94" i="249"/>
  <c r="AD95" i="249"/>
  <c r="AE95" i="249" s="1"/>
  <c r="AD98" i="249"/>
  <c r="AD99" i="249"/>
  <c r="AE99" i="249" s="1"/>
  <c r="AD102" i="249"/>
  <c r="AD103" i="249"/>
  <c r="AE103" i="249" s="1"/>
  <c r="AD106" i="249"/>
  <c r="AD107" i="249"/>
  <c r="AE107" i="249" s="1"/>
  <c r="AD110" i="249"/>
  <c r="AE110" i="249" s="1"/>
  <c r="AD111" i="249"/>
  <c r="AE111" i="249" s="1"/>
  <c r="AA6" i="250"/>
  <c r="AD12" i="250"/>
  <c r="AE12" i="250" s="1"/>
  <c r="AD13" i="250"/>
  <c r="AE13" i="250" s="1"/>
  <c r="AD14" i="250"/>
  <c r="AE14" i="250" s="1"/>
  <c r="AD15" i="250"/>
  <c r="AE15" i="250" s="1"/>
  <c r="AD16" i="250"/>
  <c r="AE16" i="250" s="1"/>
  <c r="AD17" i="250"/>
  <c r="AE17" i="250" s="1"/>
  <c r="AD22" i="250"/>
  <c r="AE22" i="250" s="1"/>
  <c r="AD23" i="250"/>
  <c r="AE23" i="250" s="1"/>
  <c r="AD24" i="250"/>
  <c r="AE24" i="250" s="1"/>
  <c r="AD25" i="250"/>
  <c r="AE25" i="250" s="1"/>
  <c r="AD30" i="250"/>
  <c r="AE30" i="250" s="1"/>
  <c r="AD31" i="250"/>
  <c r="AE31" i="250" s="1"/>
  <c r="AD36" i="250"/>
  <c r="AE36" i="250" s="1"/>
  <c r="AD37" i="250"/>
  <c r="AE37" i="250" s="1"/>
  <c r="AD38" i="250"/>
  <c r="AE38" i="250" s="1"/>
  <c r="AD39" i="250"/>
  <c r="AE39" i="250" s="1"/>
  <c r="AD42" i="250"/>
  <c r="AD43" i="250"/>
  <c r="AE43" i="250" s="1"/>
  <c r="AD46" i="250"/>
  <c r="AE46" i="250" s="1"/>
  <c r="AD47" i="250"/>
  <c r="AE47" i="250" s="1"/>
  <c r="AD50" i="250"/>
  <c r="AE50" i="250" s="1"/>
  <c r="AD51" i="250"/>
  <c r="AE51" i="250" s="1"/>
  <c r="AD54" i="250"/>
  <c r="AE54" i="250" s="1"/>
  <c r="AD55" i="250"/>
  <c r="AE55" i="250" s="1"/>
  <c r="AD58" i="250"/>
  <c r="AE58" i="250" s="1"/>
  <c r="AD59" i="250"/>
  <c r="AE59" i="250" s="1"/>
  <c r="AD62" i="250"/>
  <c r="AE62" i="250" s="1"/>
  <c r="AD63" i="250"/>
  <c r="AE63" i="250" s="1"/>
  <c r="AD66" i="250"/>
  <c r="AE66" i="250" s="1"/>
  <c r="AD67" i="250"/>
  <c r="AE67" i="250" s="1"/>
  <c r="AD70" i="250"/>
  <c r="AE70" i="250" s="1"/>
  <c r="AA7" i="251"/>
  <c r="AA7" i="252"/>
  <c r="AD71" i="250"/>
  <c r="AE71" i="250" s="1"/>
  <c r="AD74" i="250"/>
  <c r="AD75" i="250"/>
  <c r="AE75" i="250" s="1"/>
  <c r="AD78" i="250"/>
  <c r="AE78" i="250" s="1"/>
  <c r="AD79" i="250"/>
  <c r="AE79" i="250" s="1"/>
  <c r="AD82" i="250"/>
  <c r="AE82" i="250" s="1"/>
  <c r="AD83" i="250"/>
  <c r="AE83" i="250" s="1"/>
  <c r="AD86" i="250"/>
  <c r="AE86" i="250" s="1"/>
  <c r="AD87" i="250"/>
  <c r="AE87" i="250" s="1"/>
  <c r="AD90" i="250"/>
  <c r="AE90" i="250" s="1"/>
  <c r="AD91" i="250"/>
  <c r="AE91" i="250" s="1"/>
  <c r="AD94" i="250"/>
  <c r="AE94" i="250" s="1"/>
  <c r="AD95" i="250"/>
  <c r="AE95" i="250" s="1"/>
  <c r="AD98" i="250"/>
  <c r="AE98" i="250" s="1"/>
  <c r="AD99" i="250"/>
  <c r="AE99" i="250" s="1"/>
  <c r="AD102" i="250"/>
  <c r="AE102" i="250" s="1"/>
  <c r="AD103" i="250"/>
  <c r="AE103" i="250" s="1"/>
  <c r="AD106" i="250"/>
  <c r="AE106" i="250" s="1"/>
  <c r="AD107" i="250"/>
  <c r="AE107" i="250" s="1"/>
  <c r="AD110" i="250"/>
  <c r="AE110" i="250" s="1"/>
  <c r="AD111" i="250"/>
  <c r="AE111" i="250" s="1"/>
  <c r="AD12" i="251"/>
  <c r="AE12" i="251" s="1"/>
  <c r="AD13" i="251"/>
  <c r="AE13" i="251" s="1"/>
  <c r="AD14" i="251"/>
  <c r="AE14" i="251" s="1"/>
  <c r="AD15" i="251"/>
  <c r="AE15" i="251" s="1"/>
  <c r="AD16" i="251"/>
  <c r="AE16" i="251" s="1"/>
  <c r="AD17" i="251"/>
  <c r="AE17" i="251" s="1"/>
  <c r="AD22" i="251"/>
  <c r="AE22" i="251" s="1"/>
  <c r="AD23" i="251"/>
  <c r="AE23" i="251" s="1"/>
  <c r="AD24" i="251"/>
  <c r="AE24" i="251" s="1"/>
  <c r="AD25" i="251"/>
  <c r="AE25" i="251" s="1"/>
  <c r="AD30" i="251"/>
  <c r="AE30" i="251" s="1"/>
  <c r="AD31" i="251"/>
  <c r="AE31" i="251" s="1"/>
  <c r="AD36" i="251"/>
  <c r="AE36" i="251" s="1"/>
  <c r="AD37" i="251"/>
  <c r="AE37" i="251" s="1"/>
  <c r="AD38" i="251"/>
  <c r="AE38" i="251" s="1"/>
  <c r="AD39" i="251"/>
  <c r="AE39" i="251" s="1"/>
  <c r="AD42" i="251"/>
  <c r="AE42" i="251" s="1"/>
  <c r="AD43" i="251"/>
  <c r="AE43" i="251" s="1"/>
  <c r="AD46" i="251"/>
  <c r="AE46" i="251" s="1"/>
  <c r="AD47" i="251"/>
  <c r="AE47" i="251" s="1"/>
  <c r="AD50" i="251"/>
  <c r="AE50" i="251" s="1"/>
  <c r="AD51" i="251"/>
  <c r="AE51" i="251" s="1"/>
  <c r="AD54" i="251"/>
  <c r="AE54" i="251" s="1"/>
  <c r="AD55" i="251"/>
  <c r="AE55" i="251" s="1"/>
  <c r="AD58" i="251"/>
  <c r="AE58" i="251" s="1"/>
  <c r="AD59" i="251"/>
  <c r="AE59" i="251" s="1"/>
  <c r="AD62" i="251"/>
  <c r="AE62" i="251" s="1"/>
  <c r="AD63" i="251"/>
  <c r="AE63" i="251" s="1"/>
  <c r="AD66" i="251"/>
  <c r="AE66" i="251" s="1"/>
  <c r="AD67" i="251"/>
  <c r="AE67" i="251" s="1"/>
  <c r="AD70" i="251"/>
  <c r="AE70" i="251" s="1"/>
  <c r="AD71" i="251"/>
  <c r="AE71" i="251" s="1"/>
  <c r="AD74" i="251"/>
  <c r="AE74" i="251" s="1"/>
  <c r="AD75" i="251"/>
  <c r="AE75" i="251" s="1"/>
  <c r="AD78" i="251"/>
  <c r="AD79" i="251"/>
  <c r="AE79" i="251" s="1"/>
  <c r="AD82" i="251"/>
  <c r="AE82" i="251" s="1"/>
  <c r="AD83" i="251"/>
  <c r="AE83" i="251" s="1"/>
  <c r="AD86" i="251"/>
  <c r="AE86" i="251" s="1"/>
  <c r="AD87" i="251"/>
  <c r="AE87" i="251" s="1"/>
  <c r="AD90" i="251"/>
  <c r="AE90" i="251" s="1"/>
  <c r="AD91" i="251"/>
  <c r="AE91" i="251" s="1"/>
  <c r="AD94" i="251"/>
  <c r="AE94" i="251" s="1"/>
  <c r="AD95" i="251"/>
  <c r="AE95" i="251" s="1"/>
  <c r="AD98" i="251"/>
  <c r="AE98" i="251" s="1"/>
  <c r="AD99" i="251"/>
  <c r="AE99" i="251" s="1"/>
  <c r="AD102" i="251"/>
  <c r="AE102" i="251" s="1"/>
  <c r="AD103" i="251"/>
  <c r="AE103" i="251" s="1"/>
  <c r="AD106" i="251"/>
  <c r="AE106" i="251" s="1"/>
  <c r="AD107" i="251"/>
  <c r="AE107" i="251" s="1"/>
  <c r="AD110" i="251"/>
  <c r="AE110" i="251" s="1"/>
  <c r="AD111" i="251"/>
  <c r="AE111" i="251" s="1"/>
  <c r="AD12" i="252"/>
  <c r="AE12" i="252" s="1"/>
  <c r="AD13" i="252"/>
  <c r="AE13" i="252" s="1"/>
  <c r="AD14" i="252"/>
  <c r="AE14" i="252" s="1"/>
  <c r="AD15" i="252"/>
  <c r="AE15" i="252" s="1"/>
  <c r="AD16" i="252"/>
  <c r="AE16" i="252" s="1"/>
  <c r="AD17" i="252"/>
  <c r="AE17" i="252" s="1"/>
  <c r="AD22" i="252"/>
  <c r="AE22" i="252" s="1"/>
  <c r="AA8" i="253"/>
  <c r="AA6" i="253"/>
  <c r="AD23" i="252"/>
  <c r="AE23" i="252" s="1"/>
  <c r="AD24" i="252"/>
  <c r="AE24" i="252" s="1"/>
  <c r="AD25" i="252"/>
  <c r="AE25" i="252" s="1"/>
  <c r="AD30" i="252"/>
  <c r="AE30" i="252" s="1"/>
  <c r="AD31" i="252"/>
  <c r="AE31" i="252" s="1"/>
  <c r="AD36" i="252"/>
  <c r="AE36" i="252" s="1"/>
  <c r="AD37" i="252"/>
  <c r="AE37" i="252" s="1"/>
  <c r="AD38" i="252"/>
  <c r="AE38" i="252" s="1"/>
  <c r="AD39" i="252"/>
  <c r="AE39" i="252" s="1"/>
  <c r="AD42" i="252"/>
  <c r="AE42" i="252" s="1"/>
  <c r="AD43" i="252"/>
  <c r="AE43" i="252" s="1"/>
  <c r="AD46" i="252"/>
  <c r="AE46" i="252" s="1"/>
  <c r="AD47" i="252"/>
  <c r="AE47" i="252" s="1"/>
  <c r="AD50" i="252"/>
  <c r="AE50" i="252" s="1"/>
  <c r="AD51" i="252"/>
  <c r="AE51" i="252" s="1"/>
  <c r="AD54" i="252"/>
  <c r="AE54" i="252" s="1"/>
  <c r="AD55" i="252"/>
  <c r="AE55" i="252" s="1"/>
  <c r="AD58" i="252"/>
  <c r="AE58" i="252" s="1"/>
  <c r="AD59" i="252"/>
  <c r="AE59" i="252" s="1"/>
  <c r="AD62" i="252"/>
  <c r="AE62" i="252" s="1"/>
  <c r="AD63" i="252"/>
  <c r="AE63" i="252" s="1"/>
  <c r="AD66" i="252"/>
  <c r="AE66" i="252" s="1"/>
  <c r="AD67" i="252"/>
  <c r="AE67" i="252" s="1"/>
  <c r="AD70" i="252"/>
  <c r="AE70" i="252" s="1"/>
  <c r="AD71" i="252"/>
  <c r="AE71" i="252" s="1"/>
  <c r="AD74" i="252"/>
  <c r="AE74" i="252" s="1"/>
  <c r="AD75" i="252"/>
  <c r="AE75" i="252" s="1"/>
  <c r="AD78" i="252"/>
  <c r="AE78" i="252" s="1"/>
  <c r="AD79" i="252"/>
  <c r="AE79" i="252" s="1"/>
  <c r="AD82" i="252"/>
  <c r="AE82" i="252" s="1"/>
  <c r="AD83" i="252"/>
  <c r="AE83" i="252" s="1"/>
  <c r="AD86" i="252"/>
  <c r="AE86" i="252" s="1"/>
  <c r="AD87" i="252"/>
  <c r="AE87" i="252" s="1"/>
  <c r="AD90" i="252"/>
  <c r="AE90" i="252" s="1"/>
  <c r="AD91" i="252"/>
  <c r="AE91" i="252" s="1"/>
  <c r="AD94" i="252"/>
  <c r="AE94" i="252" s="1"/>
  <c r="AD95" i="252"/>
  <c r="AE95" i="252" s="1"/>
  <c r="AD98" i="252"/>
  <c r="AE98" i="252" s="1"/>
  <c r="AD99" i="252"/>
  <c r="AE99" i="252" s="1"/>
  <c r="AD102" i="252"/>
  <c r="AE102" i="252" s="1"/>
  <c r="AD103" i="252"/>
  <c r="AE103" i="252" s="1"/>
  <c r="AD106" i="252"/>
  <c r="AE106" i="252" s="1"/>
  <c r="AD107" i="252"/>
  <c r="AE107" i="252" s="1"/>
  <c r="AD110" i="252"/>
  <c r="AE110" i="252" s="1"/>
  <c r="AD111" i="252"/>
  <c r="AE111" i="252" s="1"/>
  <c r="AD12" i="253"/>
  <c r="AD13" i="253"/>
  <c r="AE13" i="253" s="1"/>
  <c r="AD14" i="253"/>
  <c r="AE14" i="253" s="1"/>
  <c r="AD15" i="253"/>
  <c r="AE15" i="253" s="1"/>
  <c r="AD16" i="253"/>
  <c r="AE16" i="253" s="1"/>
  <c r="AD17" i="253"/>
  <c r="AE17" i="253" s="1"/>
  <c r="AD22" i="253"/>
  <c r="AE22" i="253" s="1"/>
  <c r="AD23" i="253"/>
  <c r="AE23" i="253" s="1"/>
  <c r="AD24" i="253"/>
  <c r="AE24" i="253" s="1"/>
  <c r="AD25" i="253"/>
  <c r="AE25" i="253" s="1"/>
  <c r="AD30" i="253"/>
  <c r="AE30" i="253" s="1"/>
  <c r="AD31" i="253"/>
  <c r="AE31" i="253" s="1"/>
  <c r="AD36" i="253"/>
  <c r="AE36" i="253" s="1"/>
  <c r="AD37" i="253"/>
  <c r="AE37" i="253" s="1"/>
  <c r="AD38" i="253"/>
  <c r="AD39" i="253"/>
  <c r="AE39" i="253" s="1"/>
  <c r="AD42" i="253"/>
  <c r="AE42" i="253" s="1"/>
  <c r="AD43" i="253"/>
  <c r="AE43" i="253" s="1"/>
  <c r="AD46" i="253"/>
  <c r="AE46" i="253" s="1"/>
  <c r="AD47" i="253"/>
  <c r="AE47" i="253" s="1"/>
  <c r="AD50" i="253"/>
  <c r="AE50" i="253" s="1"/>
  <c r="AD51" i="253"/>
  <c r="AE51" i="253" s="1"/>
  <c r="AD54" i="253"/>
  <c r="AE54" i="253" s="1"/>
  <c r="AD55" i="253"/>
  <c r="AE55" i="253" s="1"/>
  <c r="AD58" i="253"/>
  <c r="AE58" i="253" s="1"/>
  <c r="AD59" i="253"/>
  <c r="AE59" i="253" s="1"/>
  <c r="AD62" i="253"/>
  <c r="AE62" i="253" s="1"/>
  <c r="AD63" i="253"/>
  <c r="AE63" i="253" s="1"/>
  <c r="AD66" i="253"/>
  <c r="AE66" i="253" s="1"/>
  <c r="AD67" i="253"/>
  <c r="AE67" i="253" s="1"/>
  <c r="AD70" i="253"/>
  <c r="AE70" i="253" s="1"/>
  <c r="AD71" i="253"/>
  <c r="AE71" i="253" s="1"/>
  <c r="AD74" i="253"/>
  <c r="AE74" i="253" s="1"/>
  <c r="AD75" i="253"/>
  <c r="AE75" i="253" s="1"/>
  <c r="AD78" i="253"/>
  <c r="AE78" i="253" s="1"/>
  <c r="AD79" i="253"/>
  <c r="AE79" i="253" s="1"/>
  <c r="AD82" i="253"/>
  <c r="AE82" i="253" s="1"/>
  <c r="AD83" i="253"/>
  <c r="AE83" i="253" s="1"/>
  <c r="AD86" i="253"/>
  <c r="AE86" i="253" s="1"/>
  <c r="AD87" i="253"/>
  <c r="AE87" i="253" s="1"/>
  <c r="AD90" i="253"/>
  <c r="AE90" i="253" s="1"/>
  <c r="AD91" i="253"/>
  <c r="AE91" i="253" s="1"/>
  <c r="AD94" i="253"/>
  <c r="AE94" i="253" s="1"/>
  <c r="AD95" i="253"/>
  <c r="AE95" i="253" s="1"/>
  <c r="AD98" i="253"/>
  <c r="AE98" i="253" s="1"/>
  <c r="AD99" i="253"/>
  <c r="AE99" i="253" s="1"/>
  <c r="AD102" i="253"/>
  <c r="AE102" i="253" s="1"/>
  <c r="AD103" i="253"/>
  <c r="AE103" i="253" s="1"/>
  <c r="AD106" i="253"/>
  <c r="AE106" i="253" s="1"/>
  <c r="AD107" i="253"/>
  <c r="AE107" i="253" s="1"/>
  <c r="AD110" i="253"/>
  <c r="AE110" i="253" s="1"/>
  <c r="AD111" i="253"/>
  <c r="AE111" i="253" s="1"/>
  <c r="AE9" i="254"/>
  <c r="AE10" i="254"/>
  <c r="AE11" i="254"/>
  <c r="AE12" i="254"/>
  <c r="AE13" i="254"/>
  <c r="AE14" i="254"/>
  <c r="AE15" i="254"/>
  <c r="AE16" i="254"/>
  <c r="AE17" i="254"/>
  <c r="AE18" i="254"/>
  <c r="AE19" i="254"/>
  <c r="AE20" i="254"/>
  <c r="AE21" i="254"/>
  <c r="AE22" i="254"/>
  <c r="AE23" i="254"/>
  <c r="AE24" i="254"/>
  <c r="AE25" i="254"/>
  <c r="AE26" i="254"/>
  <c r="AE27" i="254"/>
  <c r="AE28" i="254"/>
  <c r="AE29" i="254"/>
  <c r="AE30" i="254"/>
  <c r="AE31" i="254"/>
  <c r="AE32" i="254"/>
  <c r="AE33" i="254"/>
  <c r="AE34" i="254"/>
  <c r="AE35" i="254"/>
  <c r="AE36" i="254"/>
  <c r="AE37" i="254"/>
  <c r="AE38" i="254"/>
  <c r="AE9" i="277"/>
  <c r="AE10" i="277"/>
  <c r="AE11" i="277"/>
  <c r="AE12" i="277"/>
  <c r="AE13" i="277"/>
  <c r="AE14" i="277"/>
  <c r="AE15" i="277"/>
  <c r="AE16" i="277"/>
  <c r="AE17" i="277"/>
  <c r="AE18" i="277"/>
  <c r="AE19" i="277"/>
  <c r="AE20" i="277"/>
  <c r="AE21" i="277"/>
  <c r="AE22" i="277"/>
  <c r="AE23" i="277"/>
  <c r="AE24" i="277"/>
  <c r="AE25" i="277"/>
  <c r="AE26" i="277"/>
  <c r="AE27" i="277"/>
  <c r="AE28" i="277"/>
  <c r="AE29" i="277"/>
  <c r="AE30" i="277"/>
  <c r="AE31" i="277"/>
  <c r="AE32" i="277"/>
  <c r="AE33" i="277"/>
  <c r="AE34" i="277"/>
  <c r="AE35" i="277"/>
  <c r="AE36" i="277"/>
  <c r="AE37" i="277"/>
  <c r="AE38" i="277"/>
  <c r="AE39" i="277"/>
  <c r="AE9" i="280"/>
  <c r="AE10" i="280"/>
  <c r="AE11" i="280"/>
  <c r="AE12" i="280"/>
  <c r="AE13" i="280"/>
  <c r="AE14" i="280"/>
  <c r="AE15" i="280"/>
  <c r="AE16" i="280"/>
  <c r="AE17" i="280"/>
  <c r="AE18" i="280"/>
  <c r="AE19" i="280"/>
  <c r="AE20" i="280"/>
  <c r="AE21" i="280"/>
  <c r="AE22" i="280"/>
  <c r="AE23" i="280"/>
  <c r="AE24" i="280"/>
  <c r="AE25" i="280"/>
  <c r="AE26" i="280"/>
  <c r="AE27" i="280"/>
  <c r="AE28" i="280"/>
  <c r="AE29" i="280"/>
  <c r="AE30" i="280"/>
  <c r="AE31" i="280"/>
  <c r="AE32" i="280"/>
  <c r="AE33" i="280"/>
  <c r="AE34" i="280"/>
  <c r="AE35" i="280"/>
  <c r="AE36" i="280"/>
  <c r="AE37" i="280"/>
  <c r="AE38" i="280"/>
  <c r="AE39" i="280"/>
  <c r="AE9" i="282"/>
  <c r="AE10" i="282"/>
  <c r="AE11" i="282"/>
  <c r="AE12" i="282"/>
  <c r="AE13" i="282"/>
  <c r="AE14" i="282"/>
  <c r="AE15" i="282"/>
  <c r="AE16" i="282"/>
  <c r="AE17" i="282"/>
  <c r="AE18" i="282"/>
  <c r="AE19" i="282"/>
  <c r="AE20" i="282"/>
  <c r="AE21" i="282"/>
  <c r="AE22" i="282"/>
  <c r="AE23" i="282"/>
  <c r="AE24" i="282"/>
  <c r="AE25" i="282"/>
  <c r="AE26" i="282"/>
  <c r="AE27" i="282"/>
  <c r="AE28" i="282"/>
  <c r="AE29" i="282"/>
  <c r="AE30" i="282"/>
  <c r="AE31" i="282"/>
  <c r="AE32" i="282"/>
  <c r="AE33" i="282"/>
  <c r="AE34" i="282"/>
  <c r="AE35" i="282"/>
  <c r="AE36" i="282"/>
  <c r="AE37" i="282"/>
  <c r="AE38" i="282"/>
  <c r="AE39" i="282"/>
  <c r="AE9" i="284"/>
  <c r="AE10" i="284"/>
  <c r="AE11" i="284"/>
  <c r="AE12" i="284"/>
  <c r="AE13" i="284"/>
  <c r="AE14" i="284"/>
  <c r="AE15" i="284"/>
  <c r="AE16" i="284"/>
  <c r="AE17" i="284"/>
  <c r="AE18" i="284"/>
  <c r="AE19" i="284"/>
  <c r="AE20" i="284"/>
  <c r="AE21" i="284"/>
  <c r="AE22" i="284"/>
  <c r="AE23" i="284"/>
  <c r="AE24" i="284"/>
  <c r="AE25" i="284"/>
  <c r="AE26" i="284"/>
  <c r="AE27" i="284"/>
  <c r="AE28" i="284"/>
  <c r="AE29" i="284"/>
  <c r="AE30" i="284"/>
  <c r="AE31" i="284"/>
  <c r="AE32" i="284"/>
  <c r="AE33" i="284"/>
  <c r="AE34" i="284"/>
  <c r="AE35" i="284"/>
  <c r="AE36" i="284"/>
  <c r="AE37" i="284"/>
  <c r="AE38" i="284"/>
  <c r="AE39" i="284"/>
  <c r="AE9" i="276"/>
  <c r="BB29" i="253"/>
  <c r="BB31" i="253"/>
  <c r="AE19" i="253"/>
  <c r="AE21" i="253"/>
  <c r="AE27" i="253"/>
  <c r="AE29" i="253"/>
  <c r="AE33" i="253"/>
  <c r="AE35" i="253"/>
  <c r="AE41" i="253"/>
  <c r="AE45" i="253"/>
  <c r="AE49" i="253"/>
  <c r="AE53" i="253"/>
  <c r="AE57" i="253"/>
  <c r="AE61" i="253"/>
  <c r="AE65" i="253"/>
  <c r="AE69" i="253"/>
  <c r="AE73" i="253"/>
  <c r="AE77" i="253"/>
  <c r="AE81" i="253"/>
  <c r="AE85" i="253"/>
  <c r="AE89" i="253"/>
  <c r="AE93" i="253"/>
  <c r="AE97" i="253"/>
  <c r="AE101" i="253"/>
  <c r="AE105" i="253"/>
  <c r="AE109" i="253"/>
  <c r="AE113" i="253"/>
  <c r="AE12" i="253"/>
  <c r="AE20" i="253"/>
  <c r="AE28" i="253"/>
  <c r="AE34" i="253"/>
  <c r="AE40" i="253"/>
  <c r="AE44" i="253"/>
  <c r="AE48" i="253"/>
  <c r="AE52" i="253"/>
  <c r="AE56" i="253"/>
  <c r="AE60" i="253"/>
  <c r="AE64" i="253"/>
  <c r="AE68" i="253"/>
  <c r="AE72" i="253"/>
  <c r="AE76" i="253"/>
  <c r="AE80" i="253"/>
  <c r="AE84" i="253"/>
  <c r="AE88" i="253"/>
  <c r="AE92" i="253"/>
  <c r="AE96" i="253"/>
  <c r="AE100" i="253"/>
  <c r="AE104" i="253"/>
  <c r="AE108" i="253"/>
  <c r="AE112" i="253"/>
  <c r="AE18" i="253"/>
  <c r="AE26" i="253"/>
  <c r="AE32" i="253"/>
  <c r="AE38" i="253"/>
  <c r="BB29" i="252"/>
  <c r="BB31" i="252"/>
  <c r="AE19" i="252"/>
  <c r="AE21" i="252"/>
  <c r="AE27" i="252"/>
  <c r="AE29" i="252"/>
  <c r="AE33" i="252"/>
  <c r="AE35" i="252"/>
  <c r="AE41" i="252"/>
  <c r="AE45" i="252"/>
  <c r="AE49" i="252"/>
  <c r="AE53" i="252"/>
  <c r="AE57" i="252"/>
  <c r="AE61" i="252"/>
  <c r="AE65" i="252"/>
  <c r="AE69" i="252"/>
  <c r="AE73" i="252"/>
  <c r="AE77" i="252"/>
  <c r="AE81" i="252"/>
  <c r="AE85" i="252"/>
  <c r="AE89" i="252"/>
  <c r="AE93" i="252"/>
  <c r="AE97" i="252"/>
  <c r="AE101" i="252"/>
  <c r="AE105" i="252"/>
  <c r="AE109" i="252"/>
  <c r="AE113" i="252"/>
  <c r="AE20" i="252"/>
  <c r="AE28" i="252"/>
  <c r="AE34" i="252"/>
  <c r="AE40" i="252"/>
  <c r="AE44" i="252"/>
  <c r="AE48" i="252"/>
  <c r="AE52" i="252"/>
  <c r="AE56" i="252"/>
  <c r="AE60" i="252"/>
  <c r="AE64" i="252"/>
  <c r="AE68" i="252"/>
  <c r="AE72" i="252"/>
  <c r="AE76" i="252"/>
  <c r="AE80" i="252"/>
  <c r="AE84" i="252"/>
  <c r="AE88" i="252"/>
  <c r="AE92" i="252"/>
  <c r="AE96" i="252"/>
  <c r="AE100" i="252"/>
  <c r="AE104" i="252"/>
  <c r="AE108" i="252"/>
  <c r="AE112" i="252"/>
  <c r="AE18" i="252"/>
  <c r="AE26" i="252"/>
  <c r="AE32" i="252"/>
  <c r="BB29" i="251"/>
  <c r="BB31" i="251"/>
  <c r="AE19" i="251"/>
  <c r="AE21" i="251"/>
  <c r="AE27" i="251"/>
  <c r="AE29" i="251"/>
  <c r="AE33" i="251"/>
  <c r="AE35" i="251"/>
  <c r="AE41" i="251"/>
  <c r="AE45" i="251"/>
  <c r="AE49" i="251"/>
  <c r="AE53" i="251"/>
  <c r="AE57" i="251"/>
  <c r="AE61" i="251"/>
  <c r="AE65" i="251"/>
  <c r="AE69" i="251"/>
  <c r="AE73" i="251"/>
  <c r="AE77" i="251"/>
  <c r="AE81" i="251"/>
  <c r="AE85" i="251"/>
  <c r="AE89" i="251"/>
  <c r="AE93" i="251"/>
  <c r="AE97" i="251"/>
  <c r="AE101" i="251"/>
  <c r="AE105" i="251"/>
  <c r="AE109" i="251"/>
  <c r="AE113" i="251"/>
  <c r="AE20" i="251"/>
  <c r="AE28" i="251"/>
  <c r="AE34" i="251"/>
  <c r="AE40" i="251"/>
  <c r="AE44" i="251"/>
  <c r="AE48" i="251"/>
  <c r="AE52" i="251"/>
  <c r="AE56" i="251"/>
  <c r="AE60" i="251"/>
  <c r="AE64" i="251"/>
  <c r="AE68" i="251"/>
  <c r="AE72" i="251"/>
  <c r="AE76" i="251"/>
  <c r="AE80" i="251"/>
  <c r="AE84" i="251"/>
  <c r="AE88" i="251"/>
  <c r="AE92" i="251"/>
  <c r="AE96" i="251"/>
  <c r="AE100" i="251"/>
  <c r="AE104" i="251"/>
  <c r="AE108" i="251"/>
  <c r="AE112" i="251"/>
  <c r="AE18" i="251"/>
  <c r="AE26" i="251"/>
  <c r="AE32" i="251"/>
  <c r="AE78" i="251"/>
  <c r="BB29" i="250"/>
  <c r="BB31" i="250"/>
  <c r="AE19" i="250"/>
  <c r="AE21" i="250"/>
  <c r="AE27" i="250"/>
  <c r="AE29" i="250"/>
  <c r="AE33" i="250"/>
  <c r="AE35" i="250"/>
  <c r="AE41" i="250"/>
  <c r="AE45" i="250"/>
  <c r="AE49" i="250"/>
  <c r="AE53" i="250"/>
  <c r="AE57" i="250"/>
  <c r="AE61" i="250"/>
  <c r="AE65" i="250"/>
  <c r="AE69" i="250"/>
  <c r="AE73" i="250"/>
  <c r="AE77" i="250"/>
  <c r="AE81" i="250"/>
  <c r="AE85" i="250"/>
  <c r="AE89" i="250"/>
  <c r="AE93" i="250"/>
  <c r="AE97" i="250"/>
  <c r="AE101" i="250"/>
  <c r="AE105" i="250"/>
  <c r="AE109" i="250"/>
  <c r="AE113" i="250"/>
  <c r="AE20" i="250"/>
  <c r="AE28" i="250"/>
  <c r="AE34" i="250"/>
  <c r="AE40" i="250"/>
  <c r="AE44" i="250"/>
  <c r="AE48" i="250"/>
  <c r="AE52" i="250"/>
  <c r="AE56" i="250"/>
  <c r="AE60" i="250"/>
  <c r="AE64" i="250"/>
  <c r="AE68" i="250"/>
  <c r="AE72" i="250"/>
  <c r="AE76" i="250"/>
  <c r="AE80" i="250"/>
  <c r="AE84" i="250"/>
  <c r="AE88" i="250"/>
  <c r="AE92" i="250"/>
  <c r="AE96" i="250"/>
  <c r="AE100" i="250"/>
  <c r="AE104" i="250"/>
  <c r="AE108" i="250"/>
  <c r="AE112" i="250"/>
  <c r="AE18" i="250"/>
  <c r="AE26" i="250"/>
  <c r="AE32" i="250"/>
  <c r="AE42" i="250"/>
  <c r="AE74" i="250"/>
  <c r="BB29" i="249"/>
  <c r="BB31" i="249"/>
  <c r="AE19" i="249"/>
  <c r="AE21" i="249"/>
  <c r="AE27" i="249"/>
  <c r="AE29" i="249"/>
  <c r="AE33" i="249"/>
  <c r="AE35" i="249"/>
  <c r="AE41" i="249"/>
  <c r="AE45" i="249"/>
  <c r="AE49" i="249"/>
  <c r="AE53" i="249"/>
  <c r="AE57" i="249"/>
  <c r="AE61" i="249"/>
  <c r="AE65" i="249"/>
  <c r="AE69" i="249"/>
  <c r="AE73" i="249"/>
  <c r="AE77" i="249"/>
  <c r="AE81" i="249"/>
  <c r="AE85" i="249"/>
  <c r="AE89" i="249"/>
  <c r="AE93" i="249"/>
  <c r="AE97" i="249"/>
  <c r="AE101" i="249"/>
  <c r="AE105" i="249"/>
  <c r="AE109" i="249"/>
  <c r="AE113" i="249"/>
  <c r="AE12" i="249"/>
  <c r="AE14" i="249"/>
  <c r="AE20" i="249"/>
  <c r="AE22" i="249"/>
  <c r="AE28" i="249"/>
  <c r="AE30" i="249"/>
  <c r="AE34" i="249"/>
  <c r="AE36" i="249"/>
  <c r="AE40" i="249"/>
  <c r="AE44" i="249"/>
  <c r="AE48" i="249"/>
  <c r="AE52" i="249"/>
  <c r="AE56" i="249"/>
  <c r="AE60" i="249"/>
  <c r="AE64" i="249"/>
  <c r="AE68" i="249"/>
  <c r="AE72" i="249"/>
  <c r="AE76" i="249"/>
  <c r="AE80" i="249"/>
  <c r="AE84" i="249"/>
  <c r="AE88" i="249"/>
  <c r="AE92" i="249"/>
  <c r="AE96" i="249"/>
  <c r="AE100" i="249"/>
  <c r="AE104" i="249"/>
  <c r="AE108" i="249"/>
  <c r="AE112" i="249"/>
  <c r="AE16" i="249"/>
  <c r="AE18" i="249"/>
  <c r="AE24" i="249"/>
  <c r="AE26" i="249"/>
  <c r="AE32" i="249"/>
  <c r="AE38" i="249"/>
  <c r="AE42" i="249"/>
  <c r="AE46" i="249"/>
  <c r="AE50" i="249"/>
  <c r="AE54" i="249"/>
  <c r="AE58" i="249"/>
  <c r="AE62" i="249"/>
  <c r="AE66" i="249"/>
  <c r="AE70" i="249"/>
  <c r="AE74" i="249"/>
  <c r="AE78" i="249"/>
  <c r="AE82" i="249"/>
  <c r="AE86" i="249"/>
  <c r="AE90" i="249"/>
  <c r="AE94" i="249"/>
  <c r="AE98" i="249"/>
  <c r="AE102" i="249"/>
  <c r="AE106" i="249"/>
  <c r="AE73" i="248"/>
  <c r="AE77" i="248"/>
  <c r="AE81" i="248"/>
  <c r="AE85" i="248"/>
  <c r="AE89" i="248"/>
  <c r="AE93" i="248"/>
  <c r="AE97" i="248"/>
  <c r="AE101" i="248"/>
  <c r="AE105" i="248"/>
  <c r="AE109" i="248"/>
  <c r="AE113" i="248"/>
  <c r="BB29" i="248"/>
  <c r="BB31" i="248"/>
  <c r="AE13" i="248"/>
  <c r="AE15" i="248"/>
  <c r="AE17" i="248"/>
  <c r="AE23" i="248"/>
  <c r="AE25" i="248"/>
  <c r="AE31" i="248"/>
  <c r="AE37" i="248"/>
  <c r="AE39" i="248"/>
  <c r="AE47" i="248"/>
  <c r="AE55" i="248"/>
  <c r="AE63" i="248"/>
  <c r="AE71" i="248"/>
  <c r="AA7" i="248"/>
  <c r="AA8" i="248"/>
  <c r="AE20" i="248"/>
  <c r="AE28" i="248"/>
  <c r="AE34" i="248"/>
  <c r="AE40" i="248"/>
  <c r="AE44" i="248"/>
  <c r="AE48" i="248"/>
  <c r="AE52" i="248"/>
  <c r="AE56" i="248"/>
  <c r="AE60" i="248"/>
  <c r="AE64" i="248"/>
  <c r="AE68" i="248"/>
  <c r="AE72" i="248"/>
  <c r="AE76" i="248"/>
  <c r="AE80" i="248"/>
  <c r="AE84" i="248"/>
  <c r="AE88" i="248"/>
  <c r="AE92" i="248"/>
  <c r="AE96" i="248"/>
  <c r="AE100" i="248"/>
  <c r="AE104" i="248"/>
  <c r="AE108" i="248"/>
  <c r="AE112" i="248"/>
  <c r="AE18" i="248"/>
  <c r="AE26" i="248"/>
  <c r="AE32" i="248"/>
  <c r="AE42" i="248"/>
  <c r="AE50" i="248"/>
  <c r="AE58" i="248"/>
  <c r="AE66" i="248"/>
  <c r="AE74" i="248"/>
  <c r="AE90" i="248"/>
  <c r="AE106" i="248"/>
  <c r="BB29" i="247"/>
  <c r="BB31" i="247"/>
  <c r="AE19" i="247"/>
  <c r="AE21" i="247"/>
  <c r="AE27" i="247"/>
  <c r="AE29" i="247"/>
  <c r="AE33" i="247"/>
  <c r="AE35" i="247"/>
  <c r="AE41" i="247"/>
  <c r="AE45" i="247"/>
  <c r="AE49" i="247"/>
  <c r="AE53" i="247"/>
  <c r="AE57" i="247"/>
  <c r="AE61" i="247"/>
  <c r="AE65" i="247"/>
  <c r="AE69" i="247"/>
  <c r="AE73" i="247"/>
  <c r="AE77" i="247"/>
  <c r="AE81" i="247"/>
  <c r="AE85" i="247"/>
  <c r="AE89" i="247"/>
  <c r="AE93" i="247"/>
  <c r="AE97" i="247"/>
  <c r="AE101" i="247"/>
  <c r="AE105" i="247"/>
  <c r="AE109" i="247"/>
  <c r="AE113" i="247"/>
  <c r="AE12" i="247"/>
  <c r="AE20" i="247"/>
  <c r="AE28" i="247"/>
  <c r="AE34" i="247"/>
  <c r="AE40" i="247"/>
  <c r="AE44" i="247"/>
  <c r="AE48" i="247"/>
  <c r="AE52" i="247"/>
  <c r="AE56" i="247"/>
  <c r="AE60" i="247"/>
  <c r="AE64" i="247"/>
  <c r="AE68" i="247"/>
  <c r="AE72" i="247"/>
  <c r="AE76" i="247"/>
  <c r="AE80" i="247"/>
  <c r="AE84" i="247"/>
  <c r="AE88" i="247"/>
  <c r="AE92" i="247"/>
  <c r="AE96" i="247"/>
  <c r="AE100" i="247"/>
  <c r="AE104" i="247"/>
  <c r="AE108" i="247"/>
  <c r="AE112" i="247"/>
  <c r="AE18" i="247"/>
  <c r="AE26" i="247"/>
  <c r="AE32" i="247"/>
  <c r="AE38" i="247"/>
  <c r="AE46" i="247"/>
  <c r="AE54" i="247"/>
  <c r="AE62" i="247"/>
  <c r="AE70" i="247"/>
  <c r="AE78" i="247"/>
  <c r="AE86" i="247"/>
  <c r="AE94" i="247"/>
  <c r="AE98" i="247"/>
  <c r="AE102" i="247"/>
  <c r="AE106" i="247"/>
  <c r="BB29" i="246"/>
  <c r="BB31" i="246"/>
  <c r="AE19" i="246"/>
  <c r="AE21" i="246"/>
  <c r="AE27" i="246"/>
  <c r="AE29" i="246"/>
  <c r="AE33" i="246"/>
  <c r="AE35" i="246"/>
  <c r="AE41" i="246"/>
  <c r="AE45" i="246"/>
  <c r="AE49" i="246"/>
  <c r="AE53" i="246"/>
  <c r="AE57" i="246"/>
  <c r="AE61" i="246"/>
  <c r="AE65" i="246"/>
  <c r="AE69" i="246"/>
  <c r="AE73" i="246"/>
  <c r="AE77" i="246"/>
  <c r="AE81" i="246"/>
  <c r="AE85" i="246"/>
  <c r="AE89" i="246"/>
  <c r="AE93" i="246"/>
  <c r="AE97" i="246"/>
  <c r="AE101" i="246"/>
  <c r="AE105" i="246"/>
  <c r="AE109" i="246"/>
  <c r="AE113" i="246"/>
  <c r="AE12" i="246"/>
  <c r="AE14" i="246"/>
  <c r="AE20" i="246"/>
  <c r="AE22" i="246"/>
  <c r="AE28" i="246"/>
  <c r="AE30" i="246"/>
  <c r="AE34" i="246"/>
  <c r="AE36" i="246"/>
  <c r="AE40" i="246"/>
  <c r="AE44" i="246"/>
  <c r="AE48" i="246"/>
  <c r="AE52" i="246"/>
  <c r="AE56" i="246"/>
  <c r="AE60" i="246"/>
  <c r="AE64" i="246"/>
  <c r="AE68" i="246"/>
  <c r="AE72" i="246"/>
  <c r="AE76" i="246"/>
  <c r="AE80" i="246"/>
  <c r="AE84" i="246"/>
  <c r="AE88" i="246"/>
  <c r="AE92" i="246"/>
  <c r="AE96" i="246"/>
  <c r="AE100" i="246"/>
  <c r="AE104" i="246"/>
  <c r="AE108" i="246"/>
  <c r="AE112" i="246"/>
  <c r="AE16" i="246"/>
  <c r="AE18" i="246"/>
  <c r="AE24" i="246"/>
  <c r="AE26" i="246"/>
  <c r="AE32" i="246"/>
  <c r="AE38" i="246"/>
  <c r="AE42" i="246"/>
  <c r="AE46" i="246"/>
  <c r="AE50" i="246"/>
  <c r="AE54" i="246"/>
  <c r="AE58" i="246"/>
  <c r="AE62" i="246"/>
  <c r="AE66" i="246"/>
  <c r="AE70" i="246"/>
  <c r="AE74" i="246"/>
  <c r="AE78" i="246"/>
  <c r="AE82" i="246"/>
  <c r="AE86" i="246"/>
  <c r="AE90" i="246"/>
  <c r="AE94" i="246"/>
  <c r="AE98" i="246"/>
  <c r="AE102" i="246"/>
  <c r="AE106" i="246"/>
  <c r="BB29" i="245"/>
  <c r="BB31" i="245"/>
  <c r="AE19" i="245"/>
  <c r="AE21" i="245"/>
  <c r="AE27" i="245"/>
  <c r="AE29" i="245"/>
  <c r="AE33" i="245"/>
  <c r="AE35" i="245"/>
  <c r="AE41" i="245"/>
  <c r="AE45" i="245"/>
  <c r="AE49" i="245"/>
  <c r="AE53" i="245"/>
  <c r="AE57" i="245"/>
  <c r="AE61" i="245"/>
  <c r="AE65" i="245"/>
  <c r="AE69" i="245"/>
  <c r="AE73" i="245"/>
  <c r="AE77" i="245"/>
  <c r="AE81" i="245"/>
  <c r="AE85" i="245"/>
  <c r="AE89" i="245"/>
  <c r="AE93" i="245"/>
  <c r="AE97" i="245"/>
  <c r="AE101" i="245"/>
  <c r="AE105" i="245"/>
  <c r="AE109" i="245"/>
  <c r="AE113" i="245"/>
  <c r="AE12" i="245"/>
  <c r="AE14" i="245"/>
  <c r="AE20" i="245"/>
  <c r="AE22" i="245"/>
  <c r="AE28" i="245"/>
  <c r="AE30" i="245"/>
  <c r="AE34" i="245"/>
  <c r="AE36" i="245"/>
  <c r="AE40" i="245"/>
  <c r="AE44" i="245"/>
  <c r="AE48" i="245"/>
  <c r="AE52" i="245"/>
  <c r="AE56" i="245"/>
  <c r="AE60" i="245"/>
  <c r="AE64" i="245"/>
  <c r="AE68" i="245"/>
  <c r="AE72" i="245"/>
  <c r="AE76" i="245"/>
  <c r="AE80" i="245"/>
  <c r="AE84" i="245"/>
  <c r="AE88" i="245"/>
  <c r="AE92" i="245"/>
  <c r="AE96" i="245"/>
  <c r="AE100" i="245"/>
  <c r="AE104" i="245"/>
  <c r="AE108" i="245"/>
  <c r="AE112" i="245"/>
  <c r="AE16" i="245"/>
  <c r="AE18" i="245"/>
  <c r="AE24" i="245"/>
  <c r="AE26" i="245"/>
  <c r="AE32" i="245"/>
  <c r="AE38" i="245"/>
  <c r="AE42" i="245"/>
  <c r="AE46" i="245"/>
  <c r="AE50" i="245"/>
  <c r="AE54" i="245"/>
  <c r="AE58" i="245"/>
  <c r="AE62" i="245"/>
  <c r="AE66" i="245"/>
  <c r="AE70" i="245"/>
  <c r="AE74" i="245"/>
  <c r="AE78" i="245"/>
  <c r="AE82" i="245"/>
  <c r="AE86" i="245"/>
  <c r="AE90" i="245"/>
  <c r="AE94" i="245"/>
  <c r="AE98" i="245"/>
  <c r="AE102" i="245"/>
  <c r="AE106" i="245"/>
  <c r="BB29" i="244"/>
  <c r="BB31" i="244"/>
  <c r="AE19" i="244"/>
  <c r="AE21" i="244"/>
  <c r="AE27" i="244"/>
  <c r="AE29" i="244"/>
  <c r="AE33" i="244"/>
  <c r="AE35" i="244"/>
  <c r="AE41" i="244"/>
  <c r="AE45" i="244"/>
  <c r="AE49" i="244"/>
  <c r="AE53" i="244"/>
  <c r="AE57" i="244"/>
  <c r="AE61" i="244"/>
  <c r="AE65" i="244"/>
  <c r="AE69" i="244"/>
  <c r="AE73" i="244"/>
  <c r="AE77" i="244"/>
  <c r="AE81" i="244"/>
  <c r="AE85" i="244"/>
  <c r="AE89" i="244"/>
  <c r="AE93" i="244"/>
  <c r="AE97" i="244"/>
  <c r="AE101" i="244"/>
  <c r="AE105" i="244"/>
  <c r="AE109" i="244"/>
  <c r="AE113" i="244"/>
  <c r="AE12" i="244"/>
  <c r="AE14" i="244"/>
  <c r="AE20" i="244"/>
  <c r="AE22" i="244"/>
  <c r="AE28" i="244"/>
  <c r="AE30" i="244"/>
  <c r="AE34" i="244"/>
  <c r="AE36" i="244"/>
  <c r="AE40" i="244"/>
  <c r="AE44" i="244"/>
  <c r="AE48" i="244"/>
  <c r="AE52" i="244"/>
  <c r="AE56" i="244"/>
  <c r="AE60" i="244"/>
  <c r="AE64" i="244"/>
  <c r="AE68" i="244"/>
  <c r="AE72" i="244"/>
  <c r="AE76" i="244"/>
  <c r="AE80" i="244"/>
  <c r="AE84" i="244"/>
  <c r="AE88" i="244"/>
  <c r="AE92" i="244"/>
  <c r="AE96" i="244"/>
  <c r="AE100" i="244"/>
  <c r="AE104" i="244"/>
  <c r="AE108" i="244"/>
  <c r="AE112" i="244"/>
  <c r="AE16" i="244"/>
  <c r="AE18" i="244"/>
  <c r="AE24" i="244"/>
  <c r="AE26" i="244"/>
  <c r="AE32" i="244"/>
  <c r="AE38" i="244"/>
  <c r="AE42" i="244"/>
  <c r="AE46" i="244"/>
  <c r="AE50" i="244"/>
  <c r="AE54" i="244"/>
  <c r="AE58" i="244"/>
  <c r="AE62" i="244"/>
  <c r="AE66" i="244"/>
  <c r="AE70" i="244"/>
  <c r="AE74" i="244"/>
  <c r="AE78" i="244"/>
  <c r="AE82" i="244"/>
  <c r="AE86" i="244"/>
  <c r="AE90" i="244"/>
  <c r="AE94" i="244"/>
  <c r="AE98" i="244"/>
  <c r="AE102" i="244"/>
  <c r="AE106" i="244"/>
  <c r="BB29" i="243"/>
  <c r="BB31" i="243"/>
  <c r="AE19" i="243"/>
  <c r="AE21" i="243"/>
  <c r="AE27" i="243"/>
  <c r="AE29" i="243"/>
  <c r="AE33" i="243"/>
  <c r="AE35" i="243"/>
  <c r="AE41" i="243"/>
  <c r="AE45" i="243"/>
  <c r="AE49" i="243"/>
  <c r="AE53" i="243"/>
  <c r="AE57" i="243"/>
  <c r="AE61" i="243"/>
  <c r="AE65" i="243"/>
  <c r="AE69" i="243"/>
  <c r="AE73" i="243"/>
  <c r="AE77" i="243"/>
  <c r="AE81" i="243"/>
  <c r="AE85" i="243"/>
  <c r="AE89" i="243"/>
  <c r="AE93" i="243"/>
  <c r="AE97" i="243"/>
  <c r="AE101" i="243"/>
  <c r="AE105" i="243"/>
  <c r="AE109" i="243"/>
  <c r="AE113" i="243"/>
  <c r="AE12" i="243"/>
  <c r="AE14" i="243"/>
  <c r="AE20" i="243"/>
  <c r="AE22" i="243"/>
  <c r="AE28" i="243"/>
  <c r="AE30" i="243"/>
  <c r="AE34" i="243"/>
  <c r="AE36" i="243"/>
  <c r="AE40" i="243"/>
  <c r="AE44" i="243"/>
  <c r="AE48" i="243"/>
  <c r="AE52" i="243"/>
  <c r="AE56" i="243"/>
  <c r="AE60" i="243"/>
  <c r="AE64" i="243"/>
  <c r="AE68" i="243"/>
  <c r="AE72" i="243"/>
  <c r="AE76" i="243"/>
  <c r="AE80" i="243"/>
  <c r="AE84" i="243"/>
  <c r="AE88" i="243"/>
  <c r="AE92" i="243"/>
  <c r="AE96" i="243"/>
  <c r="AE100" i="243"/>
  <c r="AE104" i="243"/>
  <c r="AE108" i="243"/>
  <c r="AE112" i="243"/>
  <c r="AE16" i="243"/>
  <c r="AE18" i="243"/>
  <c r="AE24" i="243"/>
  <c r="AE26" i="243"/>
  <c r="AE32" i="243"/>
  <c r="AE38" i="243"/>
  <c r="AE42" i="243"/>
  <c r="AE46" i="243"/>
  <c r="AE50" i="243"/>
  <c r="AE54" i="243"/>
  <c r="AE58" i="243"/>
  <c r="AE62" i="243"/>
  <c r="AE66" i="243"/>
  <c r="AE70" i="243"/>
  <c r="AE74" i="243"/>
  <c r="AE78" i="243"/>
  <c r="AE82" i="243"/>
  <c r="AE86" i="243"/>
  <c r="AE90" i="243"/>
  <c r="AE94" i="243"/>
  <c r="AE98" i="243"/>
  <c r="AE102" i="243"/>
  <c r="AE106" i="243"/>
  <c r="L8" i="25"/>
  <c r="K8" i="25"/>
  <c r="C13" i="1"/>
  <c r="AC113" i="1"/>
  <c r="AB113" i="1"/>
  <c r="AA113" i="1"/>
  <c r="C113" i="1"/>
  <c r="AC112" i="1"/>
  <c r="AB112" i="1"/>
  <c r="AA112" i="1"/>
  <c r="AC111" i="1"/>
  <c r="AB111" i="1"/>
  <c r="AA111" i="1"/>
  <c r="C111" i="1"/>
  <c r="AC110" i="1"/>
  <c r="AB110" i="1"/>
  <c r="AA110" i="1"/>
  <c r="AC109" i="1"/>
  <c r="AB109" i="1"/>
  <c r="AA109" i="1"/>
  <c r="C109" i="1"/>
  <c r="AC108" i="1"/>
  <c r="AB108" i="1"/>
  <c r="AA108" i="1"/>
  <c r="AC107" i="1"/>
  <c r="AB107" i="1"/>
  <c r="AA107" i="1"/>
  <c r="C107" i="1"/>
  <c r="AC106" i="1"/>
  <c r="AB106" i="1"/>
  <c r="AA106" i="1"/>
  <c r="AC105" i="1"/>
  <c r="AB105" i="1"/>
  <c r="AA105" i="1"/>
  <c r="C105" i="1"/>
  <c r="AC104" i="1"/>
  <c r="AB104" i="1"/>
  <c r="AA104" i="1"/>
  <c r="AC103" i="1"/>
  <c r="AB103" i="1"/>
  <c r="AA103" i="1"/>
  <c r="C103" i="1"/>
  <c r="AC102" i="1"/>
  <c r="AB102" i="1"/>
  <c r="AA102" i="1"/>
  <c r="AC101" i="1"/>
  <c r="AB101" i="1"/>
  <c r="AA101" i="1"/>
  <c r="C101" i="1"/>
  <c r="AC100" i="1"/>
  <c r="AB100" i="1"/>
  <c r="AA100" i="1"/>
  <c r="AC99" i="1"/>
  <c r="AB99" i="1"/>
  <c r="AA99" i="1"/>
  <c r="C99" i="1"/>
  <c r="AC98" i="1"/>
  <c r="AB98" i="1"/>
  <c r="AA98" i="1"/>
  <c r="AC97" i="1"/>
  <c r="AB97" i="1"/>
  <c r="AA97" i="1"/>
  <c r="C97" i="1"/>
  <c r="AC96" i="1"/>
  <c r="AB96" i="1"/>
  <c r="AA96" i="1"/>
  <c r="AC95" i="1"/>
  <c r="AB95" i="1"/>
  <c r="AA95" i="1"/>
  <c r="C95" i="1"/>
  <c r="AC94" i="1"/>
  <c r="AB94" i="1"/>
  <c r="AA94" i="1"/>
  <c r="AC93" i="1"/>
  <c r="AB93" i="1"/>
  <c r="AA93" i="1"/>
  <c r="C93" i="1"/>
  <c r="AC92" i="1"/>
  <c r="AB92" i="1"/>
  <c r="AA92" i="1"/>
  <c r="AC91" i="1"/>
  <c r="AB91" i="1"/>
  <c r="AA91" i="1"/>
  <c r="C91" i="1"/>
  <c r="AC90" i="1"/>
  <c r="AB90" i="1"/>
  <c r="AA90" i="1"/>
  <c r="AC89" i="1"/>
  <c r="AB89" i="1"/>
  <c r="AA89" i="1"/>
  <c r="C89" i="1"/>
  <c r="AC88" i="1"/>
  <c r="AB88" i="1"/>
  <c r="AA88" i="1"/>
  <c r="AC87" i="1"/>
  <c r="AB87" i="1"/>
  <c r="AA87" i="1"/>
  <c r="C87" i="1"/>
  <c r="AC86" i="1"/>
  <c r="AB86" i="1"/>
  <c r="AA86" i="1"/>
  <c r="AC85" i="1"/>
  <c r="AB85" i="1"/>
  <c r="AA85" i="1"/>
  <c r="C85" i="1"/>
  <c r="AC84" i="1"/>
  <c r="AB84" i="1"/>
  <c r="AA84" i="1"/>
  <c r="AC83" i="1"/>
  <c r="AB83" i="1"/>
  <c r="AA83" i="1"/>
  <c r="C83" i="1"/>
  <c r="AC82" i="1"/>
  <c r="AB82" i="1"/>
  <c r="AA82" i="1"/>
  <c r="AC81" i="1"/>
  <c r="AB81" i="1"/>
  <c r="AA81" i="1"/>
  <c r="C81" i="1"/>
  <c r="AC80" i="1"/>
  <c r="AB80" i="1"/>
  <c r="AA80" i="1"/>
  <c r="AC79" i="1"/>
  <c r="AB79" i="1"/>
  <c r="AA79" i="1"/>
  <c r="C79" i="1"/>
  <c r="AC78" i="1"/>
  <c r="AB78" i="1"/>
  <c r="AA78" i="1"/>
  <c r="AC77" i="1"/>
  <c r="AB77" i="1"/>
  <c r="AA77" i="1"/>
  <c r="C77" i="1"/>
  <c r="AC76" i="1"/>
  <c r="AB76" i="1"/>
  <c r="AA76" i="1"/>
  <c r="AC75" i="1"/>
  <c r="AB75" i="1"/>
  <c r="AA75" i="1"/>
  <c r="C75" i="1"/>
  <c r="AC74" i="1"/>
  <c r="AB74" i="1"/>
  <c r="AA74" i="1"/>
  <c r="AC73" i="1"/>
  <c r="AB73" i="1"/>
  <c r="AA73" i="1"/>
  <c r="C73" i="1"/>
  <c r="AC72" i="1"/>
  <c r="AB72" i="1"/>
  <c r="AA72" i="1"/>
  <c r="AC71" i="1"/>
  <c r="AB71" i="1"/>
  <c r="AA71" i="1"/>
  <c r="C71" i="1"/>
  <c r="AC70" i="1"/>
  <c r="AB70" i="1"/>
  <c r="AA70" i="1"/>
  <c r="AC69" i="1"/>
  <c r="AB69" i="1"/>
  <c r="AA69" i="1"/>
  <c r="C69" i="1"/>
  <c r="AC68" i="1"/>
  <c r="AB68" i="1"/>
  <c r="AA68" i="1"/>
  <c r="AC67" i="1"/>
  <c r="AB67" i="1"/>
  <c r="AA67" i="1"/>
  <c r="C67" i="1"/>
  <c r="AC66" i="1"/>
  <c r="AB66" i="1"/>
  <c r="AA66" i="1"/>
  <c r="AC65" i="1"/>
  <c r="AB65" i="1"/>
  <c r="AA65" i="1"/>
  <c r="C65" i="1"/>
  <c r="AC64" i="1"/>
  <c r="AB64" i="1"/>
  <c r="AA64" i="1"/>
  <c r="AC63" i="1"/>
  <c r="AB63" i="1"/>
  <c r="AA63" i="1"/>
  <c r="C63" i="1"/>
  <c r="AC62" i="1"/>
  <c r="AB62" i="1"/>
  <c r="AA62" i="1"/>
  <c r="AC61" i="1"/>
  <c r="AB61" i="1"/>
  <c r="AA61" i="1"/>
  <c r="C61" i="1"/>
  <c r="AC60" i="1"/>
  <c r="AB60" i="1"/>
  <c r="AA60" i="1"/>
  <c r="AC59" i="1"/>
  <c r="AB59" i="1"/>
  <c r="AA59" i="1"/>
  <c r="C59" i="1"/>
  <c r="AC58" i="1"/>
  <c r="AB58" i="1"/>
  <c r="AA58" i="1"/>
  <c r="AC57" i="1"/>
  <c r="AB57" i="1"/>
  <c r="AA57" i="1"/>
  <c r="C57" i="1"/>
  <c r="AC56" i="1"/>
  <c r="AB56" i="1"/>
  <c r="AA56" i="1"/>
  <c r="AC55" i="1"/>
  <c r="AB55" i="1"/>
  <c r="AA55" i="1"/>
  <c r="C55" i="1"/>
  <c r="AC54" i="1"/>
  <c r="AB54" i="1"/>
  <c r="AA54" i="1"/>
  <c r="AC53" i="1"/>
  <c r="AB53" i="1"/>
  <c r="AA53" i="1"/>
  <c r="C53" i="1"/>
  <c r="AC52" i="1"/>
  <c r="AB52" i="1"/>
  <c r="AA52" i="1"/>
  <c r="AC51" i="1"/>
  <c r="AB51" i="1"/>
  <c r="AA51" i="1"/>
  <c r="C51" i="1"/>
  <c r="AC50" i="1"/>
  <c r="AB50" i="1"/>
  <c r="AA50" i="1"/>
  <c r="AC49" i="1"/>
  <c r="AB49" i="1"/>
  <c r="AA49" i="1"/>
  <c r="C49" i="1"/>
  <c r="AC48" i="1"/>
  <c r="AB48" i="1"/>
  <c r="AA48" i="1"/>
  <c r="AC47" i="1"/>
  <c r="AB47" i="1"/>
  <c r="AA47" i="1"/>
  <c r="C47" i="1"/>
  <c r="AC46" i="1"/>
  <c r="AB46" i="1"/>
  <c r="AA46" i="1"/>
  <c r="AC45" i="1"/>
  <c r="AB45" i="1"/>
  <c r="AA45" i="1"/>
  <c r="C45" i="1"/>
  <c r="AC44" i="1"/>
  <c r="AB44" i="1"/>
  <c r="AA44" i="1"/>
  <c r="AC43" i="1"/>
  <c r="AB43" i="1"/>
  <c r="AA43" i="1"/>
  <c r="C43" i="1"/>
  <c r="AC42" i="1"/>
  <c r="AB42" i="1"/>
  <c r="AA42" i="1"/>
  <c r="AC41" i="1"/>
  <c r="AB41" i="1"/>
  <c r="AA41" i="1"/>
  <c r="C41" i="1"/>
  <c r="AC40" i="1"/>
  <c r="AB40" i="1"/>
  <c r="AA40" i="1"/>
  <c r="AC39" i="1"/>
  <c r="AB39" i="1"/>
  <c r="AA39" i="1"/>
  <c r="C39" i="1"/>
  <c r="AC38" i="1"/>
  <c r="AB38" i="1"/>
  <c r="AA38" i="1"/>
  <c r="AC37" i="1"/>
  <c r="AB37" i="1"/>
  <c r="AA37" i="1"/>
  <c r="C37" i="1"/>
  <c r="AC36" i="1"/>
  <c r="AB36" i="1"/>
  <c r="AA36" i="1"/>
  <c r="AC35" i="1"/>
  <c r="AB35" i="1"/>
  <c r="AA35" i="1"/>
  <c r="C35" i="1"/>
  <c r="AC34" i="1"/>
  <c r="AB34" i="1"/>
  <c r="AA34" i="1"/>
  <c r="AC33" i="1"/>
  <c r="AB33" i="1"/>
  <c r="AA33" i="1"/>
  <c r="C33" i="1"/>
  <c r="AC32" i="1"/>
  <c r="AB32" i="1"/>
  <c r="AA32" i="1"/>
  <c r="AC31" i="1"/>
  <c r="AB31" i="1"/>
  <c r="AA31" i="1"/>
  <c r="C31" i="1"/>
  <c r="AC30" i="1"/>
  <c r="AB30" i="1"/>
  <c r="AA30" i="1"/>
  <c r="AC29" i="1"/>
  <c r="AB29" i="1"/>
  <c r="AA29" i="1"/>
  <c r="C29" i="1"/>
  <c r="AC28" i="1"/>
  <c r="AB28" i="1"/>
  <c r="AA28" i="1"/>
  <c r="AC27" i="1"/>
  <c r="AB27" i="1"/>
  <c r="AA27" i="1"/>
  <c r="C27" i="1"/>
  <c r="AC26" i="1"/>
  <c r="AB26" i="1"/>
  <c r="AA26" i="1"/>
  <c r="AC25" i="1"/>
  <c r="AB25" i="1"/>
  <c r="AA25" i="1"/>
  <c r="C25" i="1"/>
  <c r="AC24" i="1"/>
  <c r="AB24" i="1"/>
  <c r="AA24" i="1"/>
  <c r="AC23" i="1"/>
  <c r="AB23" i="1"/>
  <c r="AA23" i="1"/>
  <c r="C23" i="1"/>
  <c r="AC22" i="1"/>
  <c r="AB22" i="1"/>
  <c r="AA22" i="1"/>
  <c r="AC21" i="1"/>
  <c r="AB21" i="1"/>
  <c r="AA21" i="1"/>
  <c r="C21" i="1"/>
  <c r="AC20" i="1"/>
  <c r="AB20" i="1"/>
  <c r="AA20" i="1"/>
  <c r="AC19" i="1"/>
  <c r="AB19" i="1"/>
  <c r="AA19" i="1"/>
  <c r="C19" i="1"/>
  <c r="AC18" i="1"/>
  <c r="AB18" i="1"/>
  <c r="AA18" i="1"/>
  <c r="AC17" i="1"/>
  <c r="AB17" i="1"/>
  <c r="AA17" i="1"/>
  <c r="C17" i="1"/>
  <c r="AC16" i="1"/>
  <c r="AB16" i="1"/>
  <c r="AA16" i="1"/>
  <c r="AC15" i="1"/>
  <c r="AB15" i="1"/>
  <c r="AA15" i="1"/>
  <c r="C15" i="1"/>
  <c r="AC14" i="1"/>
  <c r="AB14" i="1"/>
  <c r="AA14" i="1"/>
  <c r="AC13" i="1"/>
  <c r="AB13" i="1"/>
  <c r="AC12" i="1"/>
  <c r="AB12" i="1"/>
  <c r="AE8" i="276" l="1"/>
  <c r="AE8" i="283"/>
  <c r="AE8" i="279"/>
  <c r="AD84" i="1"/>
  <c r="AD85" i="1"/>
  <c r="AD88" i="1"/>
  <c r="AD89" i="1"/>
  <c r="AD92" i="1"/>
  <c r="AD93" i="1"/>
  <c r="AD96" i="1"/>
  <c r="AD97" i="1"/>
  <c r="AD100" i="1"/>
  <c r="AD101" i="1"/>
  <c r="AD104" i="1"/>
  <c r="AD105" i="1"/>
  <c r="AD108" i="1"/>
  <c r="AD109" i="1"/>
  <c r="AD112" i="1"/>
  <c r="AD113" i="1"/>
  <c r="AE8" i="285"/>
  <c r="AE8" i="281"/>
  <c r="AE8" i="278"/>
  <c r="AE8" i="282"/>
  <c r="AE8" i="277"/>
  <c r="AE8" i="284"/>
  <c r="AE8" i="280"/>
  <c r="AE8" i="254"/>
  <c r="AE8" i="253"/>
  <c r="AE7" i="253"/>
  <c r="AE6" i="253"/>
  <c r="AE8" i="252"/>
  <c r="AE7" i="252"/>
  <c r="AE6" i="252"/>
  <c r="AE8" i="251"/>
  <c r="AE7" i="251"/>
  <c r="AE6" i="251"/>
  <c r="AE8" i="250"/>
  <c r="AE7" i="250"/>
  <c r="AE6" i="250"/>
  <c r="AE8" i="249"/>
  <c r="AE7" i="249"/>
  <c r="AE6" i="249"/>
  <c r="AE8" i="248"/>
  <c r="AE7" i="248"/>
  <c r="AE6" i="248"/>
  <c r="AE8" i="247"/>
  <c r="AE7" i="247"/>
  <c r="AE6" i="247"/>
  <c r="AE8" i="246"/>
  <c r="AE7" i="246"/>
  <c r="AE6" i="246"/>
  <c r="AE8" i="245"/>
  <c r="AE7" i="245"/>
  <c r="AE6" i="245"/>
  <c r="AE8" i="244"/>
  <c r="AE7" i="244"/>
  <c r="AE6" i="244"/>
  <c r="AE8" i="243"/>
  <c r="AE7" i="243"/>
  <c r="AE6" i="243"/>
  <c r="M8" i="25"/>
  <c r="AD14" i="1"/>
  <c r="AD15" i="1"/>
  <c r="AE15" i="1" s="1"/>
  <c r="AD18" i="1"/>
  <c r="AD19" i="1"/>
  <c r="AD22" i="1"/>
  <c r="AD23" i="1"/>
  <c r="AE23" i="1" s="1"/>
  <c r="AD26" i="1"/>
  <c r="AD27" i="1"/>
  <c r="AD30" i="1"/>
  <c r="AD31" i="1"/>
  <c r="AE31" i="1" s="1"/>
  <c r="AD34" i="1"/>
  <c r="AD35" i="1"/>
  <c r="AD38" i="1"/>
  <c r="AD39" i="1"/>
  <c r="AE39" i="1" s="1"/>
  <c r="AD42" i="1"/>
  <c r="AD43" i="1"/>
  <c r="AD46" i="1"/>
  <c r="AD47" i="1"/>
  <c r="AE47" i="1" s="1"/>
  <c r="AD50" i="1"/>
  <c r="AD51" i="1"/>
  <c r="AD54" i="1"/>
  <c r="AD55" i="1"/>
  <c r="AE55" i="1" s="1"/>
  <c r="AD58" i="1"/>
  <c r="AD59" i="1"/>
  <c r="AD62" i="1"/>
  <c r="AD63" i="1"/>
  <c r="AE63" i="1" s="1"/>
  <c r="AD66" i="1"/>
  <c r="AD67" i="1"/>
  <c r="AD70" i="1"/>
  <c r="AD71" i="1"/>
  <c r="AE71" i="1" s="1"/>
  <c r="AD74" i="1"/>
  <c r="AD75" i="1"/>
  <c r="AD78" i="1"/>
  <c r="AD79" i="1"/>
  <c r="AE79" i="1" s="1"/>
  <c r="AD16" i="1"/>
  <c r="AD17" i="1"/>
  <c r="AE17" i="1" s="1"/>
  <c r="AD20" i="1"/>
  <c r="AD21" i="1"/>
  <c r="AE21" i="1" s="1"/>
  <c r="AD24" i="1"/>
  <c r="AD25" i="1"/>
  <c r="AE25" i="1" s="1"/>
  <c r="AD28" i="1"/>
  <c r="AD29" i="1"/>
  <c r="AE29" i="1" s="1"/>
  <c r="AD32" i="1"/>
  <c r="AD33" i="1"/>
  <c r="AE33" i="1" s="1"/>
  <c r="AD36" i="1"/>
  <c r="AD37" i="1"/>
  <c r="AE37" i="1" s="1"/>
  <c r="AD40" i="1"/>
  <c r="AD41" i="1"/>
  <c r="AE41" i="1" s="1"/>
  <c r="AD44" i="1"/>
  <c r="AD45" i="1"/>
  <c r="AE45" i="1" s="1"/>
  <c r="AD48" i="1"/>
  <c r="AD49" i="1"/>
  <c r="AE49" i="1" s="1"/>
  <c r="AD52" i="1"/>
  <c r="AD53" i="1"/>
  <c r="AE53" i="1" s="1"/>
  <c r="AD56" i="1"/>
  <c r="AD57" i="1"/>
  <c r="AE57" i="1" s="1"/>
  <c r="AD60" i="1"/>
  <c r="AD61" i="1"/>
  <c r="AE61" i="1" s="1"/>
  <c r="AD64" i="1"/>
  <c r="AD65" i="1"/>
  <c r="AE65" i="1" s="1"/>
  <c r="AD68" i="1"/>
  <c r="AD69" i="1"/>
  <c r="AE69" i="1" s="1"/>
  <c r="AD72" i="1"/>
  <c r="AD73" i="1"/>
  <c r="AE73" i="1" s="1"/>
  <c r="AD76" i="1"/>
  <c r="AD77" i="1"/>
  <c r="AE77" i="1" s="1"/>
  <c r="AD80" i="1"/>
  <c r="AD81" i="1"/>
  <c r="AE81" i="1" s="1"/>
  <c r="AD82" i="1"/>
  <c r="AD83" i="1"/>
  <c r="AE83" i="1" s="1"/>
  <c r="AE85" i="1"/>
  <c r="AD86" i="1"/>
  <c r="AD87" i="1"/>
  <c r="AE87" i="1" s="1"/>
  <c r="AD90" i="1"/>
  <c r="AD91" i="1"/>
  <c r="AE91" i="1" s="1"/>
  <c r="AD94" i="1"/>
  <c r="AD95" i="1"/>
  <c r="AE95" i="1" s="1"/>
  <c r="AD98" i="1"/>
  <c r="AD99" i="1"/>
  <c r="AE99" i="1" s="1"/>
  <c r="AD102" i="1"/>
  <c r="AD103" i="1"/>
  <c r="AE103" i="1" s="1"/>
  <c r="AD106" i="1"/>
  <c r="AD107" i="1"/>
  <c r="AE107" i="1" s="1"/>
  <c r="AD110" i="1"/>
  <c r="AD111" i="1"/>
  <c r="AE111" i="1" s="1"/>
  <c r="AE113" i="1"/>
  <c r="AE109" i="1"/>
  <c r="AE105" i="1"/>
  <c r="AE101" i="1"/>
  <c r="AE97" i="1"/>
  <c r="AE93" i="1"/>
  <c r="AE89" i="1"/>
  <c r="AE75" i="1"/>
  <c r="AE67" i="1"/>
  <c r="AE59" i="1"/>
  <c r="AE51" i="1"/>
  <c r="AE43" i="1"/>
  <c r="AE35" i="1"/>
  <c r="AE27" i="1"/>
  <c r="AE19" i="1"/>
  <c r="N8" i="25" l="1"/>
  <c r="H5" i="215"/>
  <c r="H5" i="206"/>
  <c r="F5" i="206"/>
  <c r="G6" i="240"/>
  <c r="F6" i="240"/>
  <c r="O8" i="25" l="1"/>
  <c r="C19" i="17"/>
  <c r="I6" i="17"/>
  <c r="G6" i="17"/>
  <c r="E6" i="17"/>
  <c r="C6" i="17"/>
  <c r="J49" i="240"/>
  <c r="J48" i="240"/>
  <c r="J41" i="240"/>
  <c r="J40" i="240"/>
  <c r="J28" i="240"/>
  <c r="J27" i="240"/>
  <c r="J13" i="240"/>
  <c r="J12" i="240"/>
  <c r="AD28" i="25"/>
  <c r="AE28" i="25" s="1"/>
  <c r="AD27" i="25"/>
  <c r="AE27" i="25" s="1"/>
  <c r="AD30" i="25"/>
  <c r="AE30" i="25" s="1"/>
  <c r="AD29" i="25"/>
  <c r="AE29" i="25" s="1"/>
  <c r="AD26" i="25"/>
  <c r="AE26" i="25" s="1"/>
  <c r="H6" i="240"/>
  <c r="C6" i="240"/>
  <c r="J5" i="206"/>
  <c r="B5" i="206"/>
  <c r="T5" i="1"/>
  <c r="Q5" i="1"/>
  <c r="N5" i="1"/>
  <c r="B5" i="1"/>
  <c r="AA13" i="1"/>
  <c r="AA12" i="1"/>
  <c r="D5" i="214"/>
  <c r="F5" i="214"/>
  <c r="B5" i="214"/>
  <c r="H5" i="214"/>
  <c r="J5" i="216"/>
  <c r="B5" i="216"/>
  <c r="E7" i="215"/>
  <c r="D11" i="17" s="1"/>
  <c r="G7" i="214"/>
  <c r="D13" i="17" s="1"/>
  <c r="AE84" i="1" l="1"/>
  <c r="AE112" i="1"/>
  <c r="AE110" i="1"/>
  <c r="AE108" i="1"/>
  <c r="AE106" i="1"/>
  <c r="AE104" i="1"/>
  <c r="AE102" i="1"/>
  <c r="AE100" i="1"/>
  <c r="AE98" i="1"/>
  <c r="AE96" i="1"/>
  <c r="AE94" i="1"/>
  <c r="AE92" i="1"/>
  <c r="AE90" i="1"/>
  <c r="AE88" i="1"/>
  <c r="AE86" i="1"/>
  <c r="AE82" i="1"/>
  <c r="AE80" i="1"/>
  <c r="AE78" i="1"/>
  <c r="AE76" i="1"/>
  <c r="AE74" i="1"/>
  <c r="AE72" i="1"/>
  <c r="AE70" i="1"/>
  <c r="AE68" i="1"/>
  <c r="AE66" i="1"/>
  <c r="AE64" i="1"/>
  <c r="AE62" i="1"/>
  <c r="AE60" i="1"/>
  <c r="AE58" i="1"/>
  <c r="AE56" i="1"/>
  <c r="AE54" i="1"/>
  <c r="AE52" i="1"/>
  <c r="AE50" i="1"/>
  <c r="AE48" i="1"/>
  <c r="AE46" i="1"/>
  <c r="AE44" i="1"/>
  <c r="AE42" i="1"/>
  <c r="AE40" i="1"/>
  <c r="AE36" i="1"/>
  <c r="AE34" i="1"/>
  <c r="AE32" i="1"/>
  <c r="AE30" i="1"/>
  <c r="AE28" i="1"/>
  <c r="AE26" i="1"/>
  <c r="AE24" i="1"/>
  <c r="AE22" i="1"/>
  <c r="AE20" i="1"/>
  <c r="AE18" i="1"/>
  <c r="AE16" i="1"/>
  <c r="AE14" i="1"/>
  <c r="AE38" i="1"/>
  <c r="P8" i="25"/>
  <c r="AA6" i="1"/>
  <c r="AA7" i="1"/>
  <c r="AA8" i="1"/>
  <c r="J29" i="240"/>
  <c r="J10" i="240"/>
  <c r="J31" i="240"/>
  <c r="J30" i="240"/>
  <c r="J15" i="240"/>
  <c r="J14" i="240"/>
  <c r="J43" i="240"/>
  <c r="J26" i="240"/>
  <c r="J25" i="240"/>
  <c r="J16" i="240"/>
  <c r="J11" i="240"/>
  <c r="J53" i="240"/>
  <c r="J52" i="240"/>
  <c r="J51" i="240"/>
  <c r="J50" i="240"/>
  <c r="J47" i="240"/>
  <c r="J45" i="240"/>
  <c r="J44" i="240"/>
  <c r="J42" i="240"/>
  <c r="J39" i="240"/>
  <c r="J35" i="240"/>
  <c r="J34" i="240"/>
  <c r="J33" i="240"/>
  <c r="J32" i="240"/>
  <c r="J24" i="240"/>
  <c r="J9" i="240"/>
  <c r="J20" i="240"/>
  <c r="J19" i="240"/>
  <c r="J18" i="240"/>
  <c r="J17" i="240"/>
  <c r="Q8" i="25" l="1"/>
  <c r="J54" i="240"/>
  <c r="J36" i="240"/>
  <c r="J21" i="240"/>
  <c r="R8" i="25" l="1"/>
  <c r="J55" i="240"/>
  <c r="S8" i="25" l="1"/>
  <c r="D14" i="17"/>
  <c r="J14" i="17" s="1"/>
  <c r="T8" i="25" l="1"/>
  <c r="G25" i="206"/>
  <c r="AD9" i="25"/>
  <c r="AD10" i="25"/>
  <c r="AE10" i="25" s="1"/>
  <c r="AD11" i="25"/>
  <c r="AE11" i="25" s="1"/>
  <c r="AD12" i="25"/>
  <c r="AE12" i="25" s="1"/>
  <c r="AD13" i="25"/>
  <c r="AE13" i="25" s="1"/>
  <c r="AD14" i="25"/>
  <c r="AE14" i="25" s="1"/>
  <c r="AD15" i="25"/>
  <c r="AE15" i="25" s="1"/>
  <c r="AD16" i="25"/>
  <c r="AE16" i="25" s="1"/>
  <c r="AD17" i="25"/>
  <c r="AE17" i="25" s="1"/>
  <c r="AD18" i="25"/>
  <c r="AE18" i="25" s="1"/>
  <c r="AD19" i="25"/>
  <c r="AE19" i="25" s="1"/>
  <c r="AD20" i="25"/>
  <c r="AE20" i="25" s="1"/>
  <c r="AD21" i="25"/>
  <c r="AE21" i="25" s="1"/>
  <c r="AD22" i="25"/>
  <c r="AE22" i="25" s="1"/>
  <c r="AD23" i="25"/>
  <c r="AE23" i="25" s="1"/>
  <c r="AD24" i="25"/>
  <c r="AE24" i="25" s="1"/>
  <c r="AD25" i="25"/>
  <c r="AE25" i="25" s="1"/>
  <c r="AD31" i="25"/>
  <c r="AE31" i="25" s="1"/>
  <c r="AD32" i="25"/>
  <c r="AE32" i="25" s="1"/>
  <c r="AD33" i="25"/>
  <c r="AE33" i="25" s="1"/>
  <c r="AD34" i="25"/>
  <c r="AE34" i="25" s="1"/>
  <c r="AD35" i="25"/>
  <c r="AE35" i="25" s="1"/>
  <c r="AD36" i="25"/>
  <c r="AE36" i="25" s="1"/>
  <c r="AD37" i="25"/>
  <c r="AE37" i="25" s="1"/>
  <c r="I8" i="25"/>
  <c r="G35" i="206"/>
  <c r="G33" i="206"/>
  <c r="G31" i="206"/>
  <c r="G29" i="206"/>
  <c r="G27" i="206"/>
  <c r="G19" i="206"/>
  <c r="G17" i="206"/>
  <c r="G15" i="206"/>
  <c r="J35" i="206"/>
  <c r="BB37" i="1"/>
  <c r="BB33" i="1"/>
  <c r="BB36" i="1" s="1"/>
  <c r="BB27" i="1"/>
  <c r="BB32" i="1" s="1"/>
  <c r="BB35" i="1" s="1"/>
  <c r="BB23" i="1"/>
  <c r="BB26" i="1" s="1"/>
  <c r="BB19" i="1"/>
  <c r="BB22" i="1" s="1"/>
  <c r="BB25" i="1" s="1"/>
  <c r="BB30" i="1" s="1"/>
  <c r="BB15" i="1"/>
  <c r="BB18" i="1" s="1"/>
  <c r="BB21" i="1" s="1"/>
  <c r="BB11" i="1"/>
  <c r="BB14" i="1" s="1"/>
  <c r="BB17" i="1" s="1"/>
  <c r="BB13" i="1"/>
  <c r="J21" i="206"/>
  <c r="J23" i="206"/>
  <c r="J25" i="206"/>
  <c r="J27" i="206"/>
  <c r="J29" i="206"/>
  <c r="AA5" i="25"/>
  <c r="X5" i="25"/>
  <c r="U5" i="25"/>
  <c r="B5" i="25"/>
  <c r="BB9" i="1"/>
  <c r="BB5" i="1"/>
  <c r="D7" i="215"/>
  <c r="F5" i="215"/>
  <c r="D5" i="215"/>
  <c r="B5" i="215"/>
  <c r="F7" i="214"/>
  <c r="G5" i="216"/>
  <c r="F5" i="216"/>
  <c r="C50" i="206"/>
  <c r="U8" i="25" l="1"/>
  <c r="BB29" i="1"/>
  <c r="BB31" i="1"/>
  <c r="AE9" i="25"/>
  <c r="AE8" i="25" s="1"/>
  <c r="D10" i="17" s="1"/>
  <c r="AD8" i="25"/>
  <c r="G38" i="206"/>
  <c r="F7" i="216"/>
  <c r="D12" i="17" s="1"/>
  <c r="J38" i="206"/>
  <c r="AD13" i="1" s="1"/>
  <c r="AE13" i="1" s="1"/>
  <c r="J11" i="17"/>
  <c r="J13" i="17"/>
  <c r="V8" i="25" l="1"/>
  <c r="AD12" i="1"/>
  <c r="AE12" i="1" s="1"/>
  <c r="J12" i="17"/>
  <c r="W8" i="25" l="1"/>
  <c r="AE7" i="1"/>
  <c r="D9" i="17" s="1"/>
  <c r="AE6" i="1"/>
  <c r="D8" i="17" s="1"/>
  <c r="AE8" i="1"/>
  <c r="X8" i="25" l="1"/>
  <c r="J8" i="17"/>
  <c r="J10" i="17"/>
  <c r="Y8" i="25" l="1"/>
  <c r="D15" i="17"/>
  <c r="Z8" i="25" l="1"/>
  <c r="J9" i="17"/>
  <c r="J15" i="17" s="1"/>
  <c r="AA8" i="25" l="1"/>
  <c r="AC8" i="25" l="1"/>
  <c r="AB8" i="25"/>
</calcChain>
</file>

<file path=xl/comments1.xml><?xml version="1.0" encoding="utf-8"?>
<comments xmlns="http://schemas.openxmlformats.org/spreadsheetml/2006/main">
  <authors>
    <author>Ron Simmons</author>
  </authors>
  <commentList>
    <comment ref="E15" authorId="0" shapeId="0">
      <text>
        <r>
          <rPr>
            <sz val="8"/>
            <color indexed="81"/>
            <rFont val="Tahoma"/>
            <family val="2"/>
          </rPr>
          <t>ENTER NUMBER OF PAID DAYS PER YEAR FOR 1 EMPLOYEE, (USE AN AVERAGE)</t>
        </r>
      </text>
    </comment>
    <comment ref="E17" authorId="0" shapeId="0">
      <text>
        <r>
          <rPr>
            <sz val="8"/>
            <color indexed="81"/>
            <rFont val="Tahoma"/>
            <family val="2"/>
          </rPr>
          <t xml:space="preserve">ENTER NUMBER OF PAID DAYS PER YEAR FOR ONE EMPLOYEE, (USE AN AVERAGE)
</t>
        </r>
      </text>
    </comment>
    <comment ref="E19" authorId="0" shapeId="0">
      <text>
        <r>
          <rPr>
            <sz val="8"/>
            <color indexed="81"/>
            <rFont val="Tahoma"/>
            <family val="2"/>
          </rPr>
          <t>ENTER NUMBER OF PAID DAYS PER YEAR FOR ONE EMPLOYEE, (USE AN AVERAGE)</t>
        </r>
      </text>
    </comment>
    <comment ref="E25" authorId="0" shapeId="0">
      <text>
        <r>
          <rPr>
            <sz val="8"/>
            <color indexed="81"/>
            <rFont val="Tahoma"/>
            <family val="2"/>
          </rPr>
          <t xml:space="preserve">ENTER AMOUNT OF DOLLARS PAID ANNUALY
FOR THE WHOLE DEPARTMENT
</t>
        </r>
      </text>
    </comment>
    <comment ref="E27" authorId="0" shapeId="0">
      <text>
        <r>
          <rPr>
            <sz val="8"/>
            <color indexed="81"/>
            <rFont val="Tahoma"/>
            <family val="2"/>
          </rPr>
          <t xml:space="preserve">ENTER AMOUNT OF DOLLARS PAID ANNUALY
FOR THE WHOLE DEPARTMENT
</t>
        </r>
      </text>
    </comment>
    <comment ref="E29" authorId="0" shapeId="0">
      <text>
        <r>
          <rPr>
            <sz val="8"/>
            <color indexed="81"/>
            <rFont val="Tahoma"/>
            <family val="2"/>
          </rPr>
          <t xml:space="preserve">ENTER AMOUNT OF DOLLARS PAID ANNUALY
FOR THE WHOLE DEPARTMENT
</t>
        </r>
      </text>
    </comment>
    <comment ref="E31" authorId="0" shapeId="0">
      <text>
        <r>
          <rPr>
            <sz val="8"/>
            <color indexed="81"/>
            <rFont val="Tahoma"/>
            <family val="2"/>
          </rPr>
          <t xml:space="preserve">ENTER AMOUNT OF DOLLARS PAID ANNUALY
FOR THE WHOLE DEPARTMENT
</t>
        </r>
      </text>
    </comment>
    <comment ref="E33" authorId="0" shapeId="0">
      <text>
        <r>
          <rPr>
            <sz val="8"/>
            <color indexed="81"/>
            <rFont val="Tahoma"/>
            <family val="2"/>
          </rPr>
          <t xml:space="preserve">ENTER AMOUNT OF DOLLARS PAID ANNUALY
FOR THE WHOLE DEPARTMENT
</t>
        </r>
      </text>
    </comment>
    <comment ref="E35" authorId="0" shapeId="0">
      <text>
        <r>
          <rPr>
            <sz val="8"/>
            <color indexed="81"/>
            <rFont val="Tahoma"/>
            <family val="2"/>
          </rPr>
          <t xml:space="preserve">ENTER AMOUNT OF DOLLARS PAID ANNUALY
FOR THE WHOLE DEPARTMENT
</t>
        </r>
      </text>
    </comment>
  </commentList>
</comments>
</file>

<file path=xl/comments2.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3.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4.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5.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6.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7.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8.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9.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10.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11.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12.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13.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14.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15.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16.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17.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18.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19.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20.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21.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22.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23.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comments24.xml><?xml version="1.0" encoding="utf-8"?>
<comments xmlns="http://schemas.openxmlformats.org/spreadsheetml/2006/main">
  <authors>
    <author>FEMA</author>
  </authors>
  <commentList>
    <comment ref="F9" authorId="0" shapeId="0">
      <text>
        <r>
          <rPr>
            <sz val="12"/>
            <color indexed="81"/>
            <rFont val="Tahoma"/>
            <family val="2"/>
          </rPr>
          <t>Enter first day of applicant's work week.</t>
        </r>
      </text>
    </comment>
  </commentList>
</comments>
</file>

<file path=xl/comments25.xml><?xml version="1.0" encoding="utf-8"?>
<comments xmlns="http://schemas.openxmlformats.org/spreadsheetml/2006/main">
  <authors>
    <author>FEMA</author>
  </authors>
  <commentList>
    <comment ref="I8" authorId="0" shapeId="0">
      <text>
        <r>
          <rPr>
            <b/>
            <sz val="8"/>
            <color indexed="81"/>
            <rFont val="Tahoma"/>
            <family val="2"/>
          </rPr>
          <t>FEMA:</t>
        </r>
        <r>
          <rPr>
            <sz val="8"/>
            <color indexed="81"/>
            <rFont val="Tahoma"/>
            <family val="2"/>
          </rPr>
          <t xml:space="preserve">
ENTER THE SAME BEGINNING DATE AS ENTERED ON THE LABOR SHEET</t>
        </r>
      </text>
    </comment>
  </commentList>
</comments>
</file>

<file path=xl/sharedStrings.xml><?xml version="1.0" encoding="utf-8"?>
<sst xmlns="http://schemas.openxmlformats.org/spreadsheetml/2006/main" count="5441" uniqueCount="995">
  <si>
    <t>DATES / HOURS USED EACH DAY</t>
  </si>
  <si>
    <t>Labor</t>
  </si>
  <si>
    <t>Equipment</t>
  </si>
  <si>
    <t>Contracts</t>
  </si>
  <si>
    <t>Materials</t>
  </si>
  <si>
    <t>Rental Equipment</t>
  </si>
  <si>
    <t>Fringe Benefits</t>
  </si>
  <si>
    <t>48 in</t>
  </si>
  <si>
    <t>50 MT</t>
  </si>
  <si>
    <t>60 in</t>
  </si>
  <si>
    <t>8' x 24'</t>
  </si>
  <si>
    <t>8' x 32'</t>
  </si>
  <si>
    <t>10' x 32'</t>
  </si>
  <si>
    <t>2 person</t>
  </si>
  <si>
    <t>Hole Diameter</t>
  </si>
  <si>
    <t>Size</t>
  </si>
  <si>
    <t>Length</t>
  </si>
  <si>
    <t>Broom Length</t>
  </si>
  <si>
    <t>Bar Length</t>
  </si>
  <si>
    <t>Bar Size</t>
  </si>
  <si>
    <t>Cutter Size</t>
  </si>
  <si>
    <t>Diameter</t>
  </si>
  <si>
    <t>Prime Output</t>
  </si>
  <si>
    <t>Bucket Capacity</t>
  </si>
  <si>
    <t>Batching Capacity</t>
  </si>
  <si>
    <t>Weight</t>
  </si>
  <si>
    <t>Paint Capacity</t>
  </si>
  <si>
    <t>Date Updated</t>
  </si>
  <si>
    <t>Working Capacity</t>
  </si>
  <si>
    <t>Trailer Size</t>
  </si>
  <si>
    <t>Plow Depth</t>
  </si>
  <si>
    <t>Mixer Capacity</t>
  </si>
  <si>
    <t>Pump Capacity</t>
  </si>
  <si>
    <t>Ladder length</t>
  </si>
  <si>
    <t>4 x 2</t>
  </si>
  <si>
    <t>** Only an overtime fringe benefit when supported by employee contract</t>
  </si>
  <si>
    <t>PW Reference Number:</t>
  </si>
  <si>
    <t>Air Compressor</t>
  </si>
  <si>
    <t>Ambulance</t>
  </si>
  <si>
    <t>Board, Arrow</t>
  </si>
  <si>
    <t>Board, Message</t>
  </si>
  <si>
    <t>Auger, Portable</t>
  </si>
  <si>
    <t>Auger, Tractor Mntd</t>
  </si>
  <si>
    <t>Auger, Truck Mntd</t>
  </si>
  <si>
    <t>Barge, Deck</t>
  </si>
  <si>
    <t>Boat, Tow</t>
  </si>
  <si>
    <t>Boat, Row</t>
  </si>
  <si>
    <t>Boat, Runabout</t>
  </si>
  <si>
    <t>Boat, Tender</t>
  </si>
  <si>
    <t>Boat, Push</t>
  </si>
  <si>
    <t>Boat, Tug</t>
  </si>
  <si>
    <t>Broom, Pavement</t>
  </si>
  <si>
    <t>Broom, Pavement, Mntd</t>
  </si>
  <si>
    <t>Broom, Pavement, Pull</t>
  </si>
  <si>
    <t>Sweeper, Pavement</t>
  </si>
  <si>
    <t>Bus</t>
  </si>
  <si>
    <t>Chain Saw</t>
  </si>
  <si>
    <t>Chain Saw, Pole</t>
  </si>
  <si>
    <t>Cutter, Brush</t>
  </si>
  <si>
    <t>Chipper, Brush</t>
  </si>
  <si>
    <t>Clamshell &amp; Dragline, Crawler</t>
  </si>
  <si>
    <t>Clamshell &amp; Dragline, Truck</t>
  </si>
  <si>
    <t>Compactor</t>
  </si>
  <si>
    <t>Compactor, Vibratory, Drum</t>
  </si>
  <si>
    <t>Compactor, Sanitation</t>
  </si>
  <si>
    <t>Feeder, Grizzly</t>
  </si>
  <si>
    <t>Dozer, Crawler</t>
  </si>
  <si>
    <t>Dozer, Wheel</t>
  </si>
  <si>
    <t>Bucket, Clamshell</t>
  </si>
  <si>
    <t>Bucket, Dragline</t>
  </si>
  <si>
    <t>Excavator, Hydraulic</t>
  </si>
  <si>
    <t>Trowel, Concrete</t>
  </si>
  <si>
    <t>Fork Lift</t>
  </si>
  <si>
    <t>Generator</t>
  </si>
  <si>
    <t>Graders</t>
  </si>
  <si>
    <t>Hose, Discharge</t>
  </si>
  <si>
    <t>Hose, Suction</t>
  </si>
  <si>
    <t>Loader, Crawler</t>
  </si>
  <si>
    <t>Loader, Wheel</t>
  </si>
  <si>
    <t>Loader, Tractor, Wheel</t>
  </si>
  <si>
    <t>Mixer, Concrete Portable</t>
  </si>
  <si>
    <t>Mixer, Concrete, Trailer Mntd</t>
  </si>
  <si>
    <t>Breaker, Pavement</t>
  </si>
  <si>
    <t>Spreader, Chip</t>
  </si>
  <si>
    <t>Spreader, Chip, Mntd</t>
  </si>
  <si>
    <t>Paver, Asphalt, Towed</t>
  </si>
  <si>
    <t>Paver, Asphalt</t>
  </si>
  <si>
    <t>Pick-up, Asphalt</t>
  </si>
  <si>
    <t>Striper</t>
  </si>
  <si>
    <t>OT1</t>
  </si>
  <si>
    <t>Plow, Snow, Grader Mntd</t>
  </si>
  <si>
    <t>Spreader, Sand</t>
  </si>
  <si>
    <t>Spreader, Chemical</t>
  </si>
  <si>
    <t>Pump</t>
  </si>
  <si>
    <t>Aerial Lift, Truck Mntd</t>
  </si>
  <si>
    <t>Aerial Lift, Self-Propelled</t>
  </si>
  <si>
    <t>Crane, Truck Mntd</t>
  </si>
  <si>
    <t>Crane</t>
  </si>
  <si>
    <t>Saw, Concrete</t>
  </si>
  <si>
    <t>Saw, Rock</t>
  </si>
  <si>
    <t>Jackhammer (Dry)</t>
  </si>
  <si>
    <t>Jackhammer (Wet)</t>
  </si>
  <si>
    <t>Scraper</t>
  </si>
  <si>
    <t>Loader, Skid-Steer</t>
  </si>
  <si>
    <t>Snow Blower, Truck Mntd</t>
  </si>
  <si>
    <t>Snow Thrower, Walk Behind</t>
  </si>
  <si>
    <t>Snow Blower</t>
  </si>
  <si>
    <t>Loader-Backhoe, Wheel</t>
  </si>
  <si>
    <t>Trailer, Dump</t>
  </si>
  <si>
    <t>Trailer, Equipment</t>
  </si>
  <si>
    <t>Trailer, Water</t>
  </si>
  <si>
    <t>Tub Grinder</t>
  </si>
  <si>
    <t>Sprayer, Seed</t>
  </si>
  <si>
    <t>Mulcher, Trailer Mntd</t>
  </si>
  <si>
    <t>Trailer, Office</t>
  </si>
  <si>
    <t>Trencher</t>
  </si>
  <si>
    <t>Plow, Cable</t>
  </si>
  <si>
    <t>Derrick, Hydraulic Digger</t>
  </si>
  <si>
    <t>Truck, Concrete Mixer</t>
  </si>
  <si>
    <t>Truck, Fire</t>
  </si>
  <si>
    <t>Truck, Fire Ladder</t>
  </si>
  <si>
    <t>Truck, Flatbed</t>
  </si>
  <si>
    <t>Cleaner, Sewer/Catch Basin</t>
  </si>
  <si>
    <t>Truck, Dump</t>
  </si>
  <si>
    <t>Truck, Dump, Off Highway</t>
  </si>
  <si>
    <t>Truck, Garbage</t>
  </si>
  <si>
    <t>Vehicle, Small</t>
  </si>
  <si>
    <t>Vehicle, Recreational</t>
  </si>
  <si>
    <t>Golf Cart</t>
  </si>
  <si>
    <t>Vibrator, Concrete</t>
  </si>
  <si>
    <t>Welder, Portable</t>
  </si>
  <si>
    <t>Truck, Water</t>
  </si>
  <si>
    <t>Truck, Tractor</t>
  </si>
  <si>
    <t>Truck, Pickup</t>
  </si>
  <si>
    <t>hour</t>
  </si>
  <si>
    <t>mile</t>
  </si>
  <si>
    <t>to 10</t>
  </si>
  <si>
    <t>to 30</t>
  </si>
  <si>
    <t>to 50</t>
  </si>
  <si>
    <t>to 90</t>
  </si>
  <si>
    <t>to 145</t>
  </si>
  <si>
    <t>to 230</t>
  </si>
  <si>
    <t>to 355</t>
  </si>
  <si>
    <t>to 500</t>
  </si>
  <si>
    <t>to 75</t>
  </si>
  <si>
    <t>to 100</t>
  </si>
  <si>
    <t>to 150</t>
  </si>
  <si>
    <t>to 210</t>
  </si>
  <si>
    <t>to 8</t>
  </si>
  <si>
    <t>to 5</t>
  </si>
  <si>
    <t>to 6</t>
  </si>
  <si>
    <t>to 13</t>
  </si>
  <si>
    <t>to 130</t>
  </si>
  <si>
    <t>to 250</t>
  </si>
  <si>
    <t>to 870</t>
  </si>
  <si>
    <t>to 1050</t>
  </si>
  <si>
    <t>to 1350</t>
  </si>
  <si>
    <t>to 2000</t>
  </si>
  <si>
    <t>to 435</t>
  </si>
  <si>
    <t>to 525</t>
  </si>
  <si>
    <t>to 705</t>
  </si>
  <si>
    <t>to 175</t>
  </si>
  <si>
    <t>to 380</t>
  </si>
  <si>
    <t>to 700</t>
  </si>
  <si>
    <t>to 35</t>
  </si>
  <si>
    <t>to 18</t>
  </si>
  <si>
    <t>to 20</t>
  </si>
  <si>
    <t>to 110</t>
  </si>
  <si>
    <t>to 300</t>
  </si>
  <si>
    <t>to 190</t>
  </si>
  <si>
    <t>to 245</t>
  </si>
  <si>
    <t>to 65</t>
  </si>
  <si>
    <t>to 125</t>
  </si>
  <si>
    <t>to 200</t>
  </si>
  <si>
    <t>to 450</t>
  </si>
  <si>
    <t>to 650</t>
  </si>
  <si>
    <t>to 235</t>
  </si>
  <si>
    <t>to 520</t>
  </si>
  <si>
    <t>to 240</t>
  </si>
  <si>
    <t>to 350</t>
  </si>
  <si>
    <t>to 530</t>
  </si>
  <si>
    <t>to 45</t>
  </si>
  <si>
    <t>to 400</t>
  </si>
  <si>
    <t>to 55</t>
  </si>
  <si>
    <t>to 105</t>
  </si>
  <si>
    <t>to 160</t>
  </si>
  <si>
    <t>to 360</t>
  </si>
  <si>
    <t>to 565</t>
  </si>
  <si>
    <t>to 850</t>
  </si>
  <si>
    <t>to 625</t>
  </si>
  <si>
    <t>to 265</t>
  </si>
  <si>
    <t>to 420</t>
  </si>
  <si>
    <t>to 1000</t>
  </si>
  <si>
    <t>to 12</t>
  </si>
  <si>
    <t>to 38</t>
  </si>
  <si>
    <t>to 60</t>
  </si>
  <si>
    <t>to 140</t>
  </si>
  <si>
    <t>to 215</t>
  </si>
  <si>
    <t>to 25</t>
  </si>
  <si>
    <t>to 750</t>
  </si>
  <si>
    <t>to 1500</t>
  </si>
  <si>
    <t>to 3000</t>
  </si>
  <si>
    <t>to 225</t>
  </si>
  <si>
    <t>to 32</t>
  </si>
  <si>
    <t>to 118</t>
  </si>
  <si>
    <t>to 178</t>
  </si>
  <si>
    <t>to 238</t>
  </si>
  <si>
    <t>to 152</t>
  </si>
  <si>
    <t>to 305</t>
  </si>
  <si>
    <t>to 70</t>
  </si>
  <si>
    <t>to 275</t>
  </si>
  <si>
    <t>to 22</t>
  </si>
  <si>
    <t>to 122</t>
  </si>
  <si>
    <t>to 460</t>
  </si>
  <si>
    <t>to 4</t>
  </si>
  <si>
    <t>to 15</t>
  </si>
  <si>
    <t>to 40</t>
  </si>
  <si>
    <t>to 95</t>
  </si>
  <si>
    <t>to 425</t>
  </si>
  <si>
    <t>to 575</t>
  </si>
  <si>
    <t>to 85</t>
  </si>
  <si>
    <t>to 80</t>
  </si>
  <si>
    <t>to 14</t>
  </si>
  <si>
    <t>to 120</t>
  </si>
  <si>
    <t>to 365</t>
  </si>
  <si>
    <t>to 475</t>
  </si>
  <si>
    <t>to 600</t>
  </si>
  <si>
    <t>to 340</t>
  </si>
  <si>
    <t>to 115</t>
  </si>
  <si>
    <t>to 440</t>
  </si>
  <si>
    <t>to 630</t>
  </si>
  <si>
    <t>to 760</t>
  </si>
  <si>
    <t>to 220</t>
  </si>
  <si>
    <t>to 325</t>
  </si>
  <si>
    <t>to 16</t>
  </si>
  <si>
    <t>to 34</t>
  </si>
  <si>
    <t>36 in</t>
  </si>
  <si>
    <t>24 in</t>
  </si>
  <si>
    <t>50'x35'x7.25'</t>
  </si>
  <si>
    <t>50'x35'x9'</t>
  </si>
  <si>
    <t>120'x45'x10'</t>
  </si>
  <si>
    <t>55'x20'x5'</t>
  </si>
  <si>
    <t>60'x21'x5'</t>
  </si>
  <si>
    <t>70'x30'x7.5'</t>
  </si>
  <si>
    <t>120'x34'x8'</t>
  </si>
  <si>
    <t>13'x5'</t>
  </si>
  <si>
    <t>14'x7'</t>
  </si>
  <si>
    <t>45'x21'x6'</t>
  </si>
  <si>
    <t>54'x21'x6'</t>
  </si>
  <si>
    <t>58'x24'x7.5'</t>
  </si>
  <si>
    <t>64'x25'x8'</t>
  </si>
  <si>
    <t>40 ft</t>
  </si>
  <si>
    <t>25 in</t>
  </si>
  <si>
    <t>8 ft</t>
  </si>
  <si>
    <t>10 ft</t>
  </si>
  <si>
    <t>Description</t>
  </si>
  <si>
    <t>Equipment Type</t>
  </si>
  <si>
    <t xml:space="preserve"> Insert the date the cost codes were updated:               </t>
  </si>
  <si>
    <t>Capacity</t>
  </si>
  <si>
    <t>OVERTIME %</t>
  </si>
  <si>
    <t>Holidays</t>
  </si>
  <si>
    <t>Vacation Leave</t>
  </si>
  <si>
    <t>Sick Leave</t>
  </si>
  <si>
    <t>* Social Security</t>
  </si>
  <si>
    <t>* Medicare</t>
  </si>
  <si>
    <t>* Worker's Comp</t>
  </si>
  <si>
    <t>** Retirement</t>
  </si>
  <si>
    <t>PW REF NO.</t>
  </si>
  <si>
    <t>RATES / COSTS</t>
  </si>
  <si>
    <t>Title</t>
  </si>
  <si>
    <t>UNIT PRICE</t>
  </si>
  <si>
    <t>I CERTIFY THAT THE INFORMATION ABOVE WAS TRANSCRIBED FROM PAYROLL RECORDS OR OTHER DOCUMENTS  WHICH ARE AVAILABLE FOR AUDIT.</t>
  </si>
  <si>
    <t>Max. Lift Capacity</t>
  </si>
  <si>
    <t>Blade Diameter</t>
  </si>
  <si>
    <t>Weight Class</t>
  </si>
  <si>
    <t>Scraper Capacity</t>
  </si>
  <si>
    <t>Operating Capacity</t>
  </si>
  <si>
    <t>Cutting Width</t>
  </si>
  <si>
    <t>Dump Body</t>
  </si>
  <si>
    <t>Tailgate, Chassis</t>
  </si>
  <si>
    <t>TOTAL</t>
  </si>
  <si>
    <t xml:space="preserve"> </t>
  </si>
  <si>
    <t>COST</t>
  </si>
  <si>
    <t>CLAIM COST</t>
  </si>
  <si>
    <t xml:space="preserve">          COMMENTS (FEMA USE ONLY)</t>
  </si>
  <si>
    <t>ELIGIBLE COSTS</t>
  </si>
  <si>
    <t>________________</t>
  </si>
  <si>
    <r>
      <t>Other</t>
    </r>
    <r>
      <rPr>
        <b/>
        <sz val="7"/>
        <rFont val="Arial"/>
        <family val="2"/>
      </rPr>
      <t xml:space="preserve"> </t>
    </r>
    <r>
      <rPr>
        <b/>
        <sz val="6"/>
        <rFont val="Arial"/>
        <family val="2"/>
      </rPr>
      <t>(Describe here)</t>
    </r>
  </si>
  <si>
    <t>QUANTITY</t>
  </si>
  <si>
    <t>Health Benefits</t>
  </si>
  <si>
    <t>Life Insurance Benefits</t>
  </si>
  <si>
    <t>Total (in % of annual salary)</t>
  </si>
  <si>
    <t>CERTIFIED:</t>
  </si>
  <si>
    <t>* Only categories for overtime fringe benefits.</t>
  </si>
  <si>
    <t>HP</t>
  </si>
  <si>
    <t>Invoice
Number</t>
  </si>
  <si>
    <t>Check
Number</t>
  </si>
  <si>
    <t>W/ Operator</t>
  </si>
  <si>
    <t>Certified by:</t>
  </si>
  <si>
    <t>RATE</t>
  </si>
  <si>
    <t>MATERIALS</t>
  </si>
  <si>
    <t>RENTAL EQUIPMENT</t>
  </si>
  <si>
    <t>I certify that the above information was transcribed from timesheets, payroll records, equipment log, invoices, stock records or other documents which are available for audit.</t>
  </si>
  <si>
    <t>Applicant's records have been reviewed and found correct with the exceptions as noted.</t>
  </si>
  <si>
    <t>5 CY</t>
  </si>
  <si>
    <t>STATUS</t>
  </si>
  <si>
    <t>REG / OT</t>
  </si>
  <si>
    <t>FT</t>
  </si>
  <si>
    <t>T</t>
  </si>
  <si>
    <t>(FIGURES IN BLUE AUTOMATICALLY "GO" TO THE FORCE ACCOUNT LABOR SHEETS)</t>
  </si>
  <si>
    <t>PT</t>
  </si>
  <si>
    <t>CONTRACT SUMMARY RECORD</t>
  </si>
  <si>
    <t>Vendor</t>
  </si>
  <si>
    <t>Description of work performed</t>
  </si>
  <si>
    <t>Comments</t>
  </si>
  <si>
    <t>Total Cost</t>
  </si>
  <si>
    <t>FORCE ACCOUNT MATERIALS SUMMARY RECORD</t>
  </si>
  <si>
    <t>Date Used</t>
  </si>
  <si>
    <t>Source of Data</t>
  </si>
  <si>
    <t>Stock</t>
  </si>
  <si>
    <t>RENTED EQUIPMENT RECORD</t>
  </si>
  <si>
    <t>Rate Per Hour</t>
  </si>
  <si>
    <t>HR</t>
  </si>
  <si>
    <t>Date:</t>
  </si>
  <si>
    <t>Applicant Representative:</t>
  </si>
  <si>
    <t>MI</t>
  </si>
  <si>
    <t>APPLICANT</t>
  </si>
  <si>
    <t>DISASTER #</t>
  </si>
  <si>
    <t>CATEGORY</t>
  </si>
  <si>
    <t xml:space="preserve">    DATES &amp; HOURS WORKED EACH WEEK</t>
  </si>
  <si>
    <t>BENEFIT RATE</t>
  </si>
  <si>
    <t>TOTAL HRS</t>
  </si>
  <si>
    <t>HOURLY RATE</t>
  </si>
  <si>
    <t>TOTAL HOURLY</t>
  </si>
  <si>
    <t>TOTAL COST</t>
  </si>
  <si>
    <t>Name</t>
  </si>
  <si>
    <t>REG</t>
  </si>
  <si>
    <t>TITLE</t>
  </si>
  <si>
    <t>DATE:</t>
  </si>
  <si>
    <t>DESCRIPTION</t>
  </si>
  <si>
    <t>FORCE ACCOUNT EQUIPMENT</t>
  </si>
  <si>
    <t>Cost Code Description</t>
  </si>
  <si>
    <t>Unit</t>
  </si>
  <si>
    <t>Unit Price</t>
  </si>
  <si>
    <t>Detailed Description</t>
  </si>
  <si>
    <t>Applicant Name:</t>
  </si>
  <si>
    <t>Category:</t>
  </si>
  <si>
    <t>PW Prepared By:</t>
  </si>
  <si>
    <t>State Representative:</t>
  </si>
  <si>
    <t>Striper, Truck Mntd</t>
  </si>
  <si>
    <t>Striper, Walk-behind</t>
  </si>
  <si>
    <t>DISASTER</t>
  </si>
  <si>
    <t>to 320</t>
  </si>
  <si>
    <t>to 255</t>
  </si>
  <si>
    <t>* Unemployment</t>
  </si>
  <si>
    <t>8 MT</t>
  </si>
  <si>
    <t>15 MT</t>
  </si>
  <si>
    <t>70 MT</t>
  </si>
  <si>
    <t>110 MT</t>
  </si>
  <si>
    <t>APPLICANT'S BENEFITS CALCULATION WORKSHEET</t>
  </si>
  <si>
    <t>CONTRACTS</t>
  </si>
  <si>
    <t>FEDERAL EMERGENCY MANAGEMENT AGENCY</t>
  </si>
  <si>
    <t>REGULAR TIME %</t>
  </si>
  <si>
    <t xml:space="preserve">COMMENTS:       </t>
  </si>
  <si>
    <t>NAME</t>
  </si>
  <si>
    <t>FORCE ACCOUNT EQUIPMENT RECORD</t>
  </si>
  <si>
    <t>Preparer Title:</t>
  </si>
  <si>
    <t>ENTER TOTAL ANNUAL PAYROLL</t>
  </si>
  <si>
    <t>KEY STAFF</t>
  </si>
  <si>
    <r>
      <t xml:space="preserve">FORCE ACCOUNT LABOR </t>
    </r>
    <r>
      <rPr>
        <i/>
        <sz val="10"/>
        <rFont val="Arial"/>
        <family val="2"/>
      </rPr>
      <t>REGULAR TIME</t>
    </r>
  </si>
  <si>
    <r>
      <t xml:space="preserve">FORCE ACCOUNT LABOR </t>
    </r>
    <r>
      <rPr>
        <i/>
        <sz val="10"/>
        <rFont val="Arial"/>
        <family val="2"/>
      </rPr>
      <t>OVERTIME</t>
    </r>
  </si>
  <si>
    <t>EQUIPMENT / OPERATOR INFORMATION</t>
  </si>
  <si>
    <t>Equip. Code #</t>
  </si>
  <si>
    <t>Operator's Name</t>
  </si>
  <si>
    <t>EMPLOYEE NAME / TITLE</t>
  </si>
  <si>
    <t>Automobile</t>
  </si>
  <si>
    <t>Automobile, Police</t>
  </si>
  <si>
    <t>Motorcycle, Police</t>
  </si>
  <si>
    <t>Mounting</t>
  </si>
  <si>
    <t>Struck Capacity</t>
  </si>
  <si>
    <t>1.0 CY</t>
  </si>
  <si>
    <t>2.5 CY</t>
  </si>
  <si>
    <t>5.0 CY</t>
  </si>
  <si>
    <t>7.5 CY</t>
  </si>
  <si>
    <t>2.0 CY</t>
  </si>
  <si>
    <t>10 CY</t>
  </si>
  <si>
    <t>14 CY</t>
  </si>
  <si>
    <t>0.5 CY</t>
  </si>
  <si>
    <t>1.5 CY</t>
  </si>
  <si>
    <t>4.5 CY</t>
  </si>
  <si>
    <t>12 CY</t>
  </si>
  <si>
    <t>1 CY</t>
  </si>
  <si>
    <t>2 CY</t>
  </si>
  <si>
    <t>3 CY</t>
  </si>
  <si>
    <t>4 CY</t>
  </si>
  <si>
    <t>6 CY</t>
  </si>
  <si>
    <t>7 CY</t>
  </si>
  <si>
    <t>8 CY</t>
  </si>
  <si>
    <t>1.75 CY</t>
  </si>
  <si>
    <t>16 CY</t>
  </si>
  <si>
    <t>23 CY</t>
  </si>
  <si>
    <t>34 CY</t>
  </si>
  <si>
    <t>44 CY</t>
  </si>
  <si>
    <t>20 CY</t>
  </si>
  <si>
    <t>30 CY</t>
  </si>
  <si>
    <t>13 CY</t>
  </si>
  <si>
    <t>18 CY</t>
  </si>
  <si>
    <t>28 CY</t>
  </si>
  <si>
    <t>25 CY</t>
  </si>
  <si>
    <t>32 CY</t>
  </si>
  <si>
    <t>DIRECT ADMINISTRATIVE COSTS</t>
  </si>
  <si>
    <t>LABOR SUMMARY</t>
  </si>
  <si>
    <t xml:space="preserve">HOURS </t>
  </si>
  <si>
    <t>EQUIPMENT SUMMARY</t>
  </si>
  <si>
    <t>COST CODE</t>
  </si>
  <si>
    <t>MATERIAL SUMMARY</t>
  </si>
  <si>
    <t>9901-DIRECT ADMINISTRATIVE COSTS (SUBGRANTEE)</t>
  </si>
  <si>
    <t>RATE w/
FRINGE</t>
  </si>
  <si>
    <t>HOURS OR MILES</t>
  </si>
  <si>
    <t>OFFICE SUPPLIES DESCRIPTION</t>
  </si>
  <si>
    <t>LABOR SUBTOTAL</t>
  </si>
  <si>
    <t>EQUIPMENT SUBTOTAL</t>
  </si>
  <si>
    <t>MATERIAL SUBTOTAL</t>
  </si>
  <si>
    <t>OTHER MATERIAL DESCRIPTION</t>
  </si>
  <si>
    <t>DIRECT ADMINISTRATIVE COSTS TOTAL</t>
  </si>
  <si>
    <t>WORK STATUS</t>
  </si>
  <si>
    <t>Work Complete</t>
  </si>
  <si>
    <t>Work To Be Completed</t>
  </si>
  <si>
    <t>&lt;Select Status&gt;</t>
  </si>
  <si>
    <t>Direct Admin Costs</t>
  </si>
  <si>
    <t>Yes</t>
  </si>
  <si>
    <t>No</t>
  </si>
  <si>
    <t>Disaster Number (XXXX-DR/EM-ST):</t>
  </si>
  <si>
    <t>Total Claimed Amount</t>
  </si>
  <si>
    <t>Total Invoiced Amount</t>
  </si>
  <si>
    <t>Date Purchased</t>
  </si>
  <si>
    <t>Invoice #</t>
  </si>
  <si>
    <t>Equip. Rate</t>
  </si>
  <si>
    <t>HOURS</t>
  </si>
  <si>
    <t>Total 
Claimed Amount</t>
  </si>
  <si>
    <t>W/O Operator</t>
  </si>
  <si>
    <t>Date &amp;
 Hours Used</t>
  </si>
  <si>
    <t>After review of the pay policy, are EXEMPT employees eligible for OT?</t>
  </si>
  <si>
    <t>TOTAL REG HOURS</t>
  </si>
  <si>
    <t>TOTAL OT HOURS</t>
  </si>
  <si>
    <t>OT TOTAL</t>
  </si>
  <si>
    <t>COST SUMMARY ROLL-UP</t>
  </si>
  <si>
    <t>FILL OUT FIRST</t>
  </si>
  <si>
    <t>DISASTER 
DETAILS</t>
  </si>
  <si>
    <t xml:space="preserve">    </t>
  </si>
  <si>
    <t>PA Crew Leader:</t>
  </si>
  <si>
    <t>Enter OT Rate</t>
  </si>
  <si>
    <t>Total Contract Amount</t>
  </si>
  <si>
    <t>Dates Worked</t>
  </si>
  <si>
    <t>Invoice No</t>
  </si>
  <si>
    <t>Equipment Name 
(Unit Number, Make, Model)</t>
  </si>
  <si>
    <t>TOTAL HOURS</t>
  </si>
  <si>
    <t>REG TIME 
TOTAL</t>
  </si>
  <si>
    <t>Cost Summary Roll-Up</t>
  </si>
  <si>
    <r>
      <t>TABLE OF CONTENTS</t>
    </r>
    <r>
      <rPr>
        <i/>
        <sz val="10"/>
        <color indexed="9"/>
        <rFont val="Arial"/>
        <family val="2"/>
      </rPr>
      <t xml:space="preserve">
Check the box if included in PW package
Click on title to link to sheet</t>
    </r>
  </si>
  <si>
    <t>FEMA Equipment Rates</t>
  </si>
  <si>
    <t>Employee</t>
  </si>
  <si>
    <t>Position</t>
  </si>
  <si>
    <t>Regular Hourly Rate</t>
  </si>
  <si>
    <t>Benefit Rate</t>
  </si>
  <si>
    <t>Overtime Hourly Rate</t>
  </si>
  <si>
    <t>Range Address</t>
  </si>
  <si>
    <t>A2:A166</t>
  </si>
  <si>
    <t>HRLY RATE</t>
  </si>
  <si>
    <t>FEMA COST CODE</t>
  </si>
  <si>
    <t>V.I.N./SERIAL NUMBER</t>
  </si>
  <si>
    <t xml:space="preserve">YEAR </t>
  </si>
  <si>
    <t>EQUIPMENT NO.</t>
  </si>
  <si>
    <t>CLASS</t>
  </si>
  <si>
    <t>Equipment No./Description</t>
  </si>
  <si>
    <t>Insert</t>
  </si>
  <si>
    <t>insert</t>
  </si>
  <si>
    <t>0</t>
  </si>
  <si>
    <t>Hydraulic Post Driver</t>
  </si>
  <si>
    <t>Auger</t>
  </si>
  <si>
    <t>Auger, Directional Boring Machine</t>
  </si>
  <si>
    <t>Automibile - Chevy Trailblazer</t>
  </si>
  <si>
    <t>Automobile - Ford Expedition</t>
  </si>
  <si>
    <t>All Terrain Vehicle (ATV)</t>
  </si>
  <si>
    <t>Airboat</t>
  </si>
  <si>
    <t>Swamp Buggy</t>
  </si>
  <si>
    <r>
      <rPr>
        <sz val="7"/>
        <rFont val="Times New Roman"/>
        <family val="1"/>
      </rPr>
      <t>Compactor -2-Ton Pavement
Roller</t>
    </r>
  </si>
  <si>
    <t>Boat, Inflatable Rescue Raft</t>
  </si>
  <si>
    <t>Boat, removable engine</t>
  </si>
  <si>
    <t>Blower</t>
  </si>
  <si>
    <t>Back-Pack Blower</t>
  </si>
  <si>
    <t>Walk-Behind Blower</t>
  </si>
  <si>
    <t>Chainsaw</t>
  </si>
  <si>
    <t>Skidder</t>
  </si>
  <si>
    <t>Bruncher Cutter</t>
  </si>
  <si>
    <t>Log Trailer</t>
  </si>
  <si>
    <r>
      <rPr>
        <sz val="7"/>
        <rFont val="Times New Roman"/>
        <family val="1"/>
      </rPr>
      <t>Loader - Tractor -
Knuckleboom</t>
    </r>
  </si>
  <si>
    <t>Loader - Wheel</t>
  </si>
  <si>
    <r>
      <rPr>
        <sz val="7"/>
        <rFont val="Times New Roman"/>
        <family val="1"/>
      </rPr>
      <t>Compactor, towed, Vibratory
Drum</t>
    </r>
  </si>
  <si>
    <t>Compactor, pneumatic, wheel</t>
  </si>
  <si>
    <r>
      <rPr>
        <sz val="7"/>
        <rFont val="Times New Roman"/>
        <family val="1"/>
      </rPr>
      <t>Compactor, towed,
Pneumatic, Wheel</t>
    </r>
  </si>
  <si>
    <t>Compactor, towed, Drum Static</t>
  </si>
  <si>
    <t>Box Scraper</t>
  </si>
  <si>
    <t>Excavator</t>
  </si>
  <si>
    <t>Fork Lift  Material handler</t>
  </si>
  <si>
    <t>Fork Lift Material handler</t>
  </si>
  <si>
    <t>Fork Lift Accessory</t>
  </si>
  <si>
    <t>Breaker, Pavement Hand-Held</t>
  </si>
  <si>
    <r>
      <rPr>
        <sz val="7"/>
        <rFont val="Times New Roman"/>
        <family val="1"/>
      </rPr>
      <t>Paver accessory -Belt
Extension</t>
    </r>
  </si>
  <si>
    <t>Plow, Truck Mntd</t>
  </si>
  <si>
    <t>Pump -  Trash Pump</t>
  </si>
  <si>
    <t>I.C. Aerial Lift, Self-Propelled</t>
  </si>
  <si>
    <t>Pump - Trash-Pump</t>
  </si>
  <si>
    <t>Dust Control De-Ice Unit</t>
  </si>
  <si>
    <t>Distributor,  Asphalt</t>
  </si>
  <si>
    <t>Distributor</t>
  </si>
  <si>
    <t>Truck- Water Tanker</t>
  </si>
  <si>
    <t>Horizontal Grinder</t>
  </si>
  <si>
    <t>Stump Grinder</t>
  </si>
  <si>
    <t>Trailer CAT</t>
  </si>
  <si>
    <t>Rake</t>
  </si>
  <si>
    <t>Chipper</t>
  </si>
  <si>
    <t>Trailer</t>
  </si>
  <si>
    <t>Trailer, Covered Utility Trailer</t>
  </si>
  <si>
    <t>Trailer, Dodge Ram</t>
  </si>
  <si>
    <t>Trailer, Dodge</t>
  </si>
  <si>
    <t>Trencher accessories</t>
  </si>
  <si>
    <t>Trailer, semi</t>
  </si>
  <si>
    <t>Flat bed utility trailer</t>
  </si>
  <si>
    <t>Vactor</t>
  </si>
  <si>
    <t>Truck, Hydro Vac</t>
  </si>
  <si>
    <t>Leaf Vac</t>
  </si>
  <si>
    <t>Truck, Vacuum</t>
  </si>
  <si>
    <t>Litter Picker</t>
  </si>
  <si>
    <t>E-BAM Services</t>
  </si>
  <si>
    <t>Attenuator, safety</t>
  </si>
  <si>
    <t>Truck, Attenuator</t>
  </si>
  <si>
    <t>Truck, tow</t>
  </si>
  <si>
    <t>Van, Custom</t>
  </si>
  <si>
    <t>Van, step</t>
  </si>
  <si>
    <t>Van-up to 15 passenger</t>
  </si>
  <si>
    <t>Van-cargo</t>
  </si>
  <si>
    <t>Container &amp; roll off truck</t>
  </si>
  <si>
    <t>Truck, freight</t>
  </si>
  <si>
    <t>Truck, backhoe carrier</t>
  </si>
  <si>
    <t>Truck</t>
  </si>
  <si>
    <t>Truck,</t>
  </si>
  <si>
    <t>Skidder accessory</t>
  </si>
  <si>
    <t>Forklift, accessory</t>
  </si>
  <si>
    <t>Truck,  Loader</t>
  </si>
  <si>
    <t>Chipper- Wood Recycler</t>
  </si>
  <si>
    <t>Truck, service</t>
  </si>
  <si>
    <t>Truck, fuel</t>
  </si>
  <si>
    <t>Mobile Command Trailer</t>
  </si>
  <si>
    <t>Mobile Response Trailer</t>
  </si>
  <si>
    <t>Mobile Command Center</t>
  </si>
  <si>
    <t>Mobile Command Post Vehicle</t>
  </si>
  <si>
    <r>
      <rPr>
        <sz val="7"/>
        <rFont val="Times New Roman"/>
        <family val="1"/>
      </rPr>
      <t>Mobile Command Center
(Trailer)</t>
    </r>
  </si>
  <si>
    <t>Mobile Command Van</t>
  </si>
  <si>
    <t>Mobile Command Vehicle</t>
  </si>
  <si>
    <t>Light Tower</t>
  </si>
  <si>
    <t>SandBagger Machine</t>
  </si>
  <si>
    <t>Helicopter</t>
  </si>
  <si>
    <t>Piper-Fixed wing</t>
  </si>
  <si>
    <t>Sikorsky Helicopter</t>
  </si>
  <si>
    <t>Boeing Helicopter</t>
  </si>
  <si>
    <t>Helicopter- light utility</t>
  </si>
  <si>
    <t>King Air 200 Turboprop Aircraft</t>
  </si>
  <si>
    <t>Turboprops Blackhawk Aircraft</t>
  </si>
  <si>
    <t>Aerostar Piston Aircraft</t>
  </si>
  <si>
    <t>Wire Puller Machine</t>
  </si>
  <si>
    <t>Wire Tensioning Machine</t>
  </si>
  <si>
    <t>Aerial Lift</t>
  </si>
  <si>
    <t>Hoses included.</t>
  </si>
  <si>
    <t>Trailer Mounted.</t>
  </si>
  <si>
    <r>
      <rPr>
        <sz val="7"/>
        <rFont val="Times New Roman"/>
        <family val="1"/>
      </rPr>
      <t>Includes digger, boom and
mounting hardware.</t>
    </r>
  </si>
  <si>
    <r>
      <rPr>
        <sz val="7"/>
        <rFont val="Times New Roman"/>
        <family val="1"/>
      </rPr>
      <t>mounting hardware.  Add this
rate to tractor rate for total</t>
    </r>
  </si>
  <si>
    <t>DD-140B YR-2003</t>
  </si>
  <si>
    <t>Transporting people.</t>
  </si>
  <si>
    <t>Transporting cargo.</t>
  </si>
  <si>
    <t>Patrolling.</t>
  </si>
  <si>
    <r>
      <rPr>
        <sz val="7"/>
        <rFont val="Times New Roman"/>
        <family val="1"/>
      </rPr>
      <t>Stationary with engine
running.</t>
    </r>
  </si>
  <si>
    <t>Steel.</t>
  </si>
  <si>
    <t>Heavy duty.</t>
  </si>
  <si>
    <t>Outboard.</t>
  </si>
  <si>
    <r>
      <rPr>
        <sz val="7"/>
        <rFont val="Times New Roman"/>
        <family val="1"/>
      </rPr>
      <t>Inboard with 360 degree
drive.</t>
    </r>
  </si>
  <si>
    <t>Flat hull.</t>
  </si>
  <si>
    <r>
      <rPr>
        <sz val="7"/>
        <rFont val="Times New Roman"/>
        <family val="1"/>
      </rPr>
      <t>Add Prime Mover cost for
total rate</t>
    </r>
  </si>
  <si>
    <t>Bucket not included in rate.</t>
  </si>
  <si>
    <t>Include prime mover rate</t>
  </si>
  <si>
    <t>Includes teeth. Does not include Clamshell &amp; Dragline</t>
  </si>
  <si>
    <t>Does not include Clamshell &amp; Dragline</t>
  </si>
  <si>
    <t>Crawler, Truck &amp; Wheel. Includes bucket.</t>
  </si>
  <si>
    <t>Open</t>
  </si>
  <si>
    <t>Enclosed</t>
  </si>
  <si>
    <t>Includes Rigid and Articulate equipment.</t>
  </si>
  <si>
    <t>Per 25 foot length. Includes couplings.</t>
  </si>
  <si>
    <t>Includes bucket.</t>
  </si>
  <si>
    <t>CAT-926</t>
  </si>
  <si>
    <t>Case 580 Super L</t>
  </si>
  <si>
    <t>Trailer &amp; truck mounted.</t>
  </si>
  <si>
    <t>Does not include Prime Mover.</t>
  </si>
  <si>
    <t>Includes wheel and crawler equipment.</t>
  </si>
  <si>
    <t>crawler</t>
  </si>
  <si>
    <t>Include Grader for total cost</t>
  </si>
  <si>
    <t>Include truck for total cost</t>
  </si>
  <si>
    <r>
      <rPr>
        <sz val="7"/>
        <rFont val="Times New Roman"/>
        <family val="1"/>
      </rPr>
      <t>With leveling wing. Include
truck for total cost</t>
    </r>
  </si>
  <si>
    <t>10,000 gph</t>
  </si>
  <si>
    <t>Hoses not included.</t>
  </si>
  <si>
    <t>Does not include Hoses.</t>
  </si>
  <si>
    <t>Add this rate to truck rate for total lift and truck rate</t>
  </si>
  <si>
    <t>Articulated, Telescoping, Scissor.</t>
  </si>
  <si>
    <t>Articulated and Telescoping.</t>
  </si>
  <si>
    <t>2000 Lbs Capacity</t>
  </si>
  <si>
    <t>Include truck rate for total cost</t>
  </si>
  <si>
    <t>Self- Priming Trash Pump</t>
  </si>
  <si>
    <t>Does not include truck</t>
  </si>
  <si>
    <t>Hydro Pump w/100' 1/2" hose</t>
  </si>
  <si>
    <t>Loader and Backhoe Buckets included.</t>
  </si>
  <si>
    <t>burners, insulated tank, and circulating spray bar.</t>
  </si>
  <si>
    <t>burners, insulated tank, and circulating spray bar.  Include</t>
  </si>
  <si>
    <t>with sump and a rear spraybar.</t>
  </si>
  <si>
    <r>
      <rPr>
        <sz val="7"/>
        <rFont val="Times New Roman"/>
        <family val="1"/>
      </rPr>
      <t>Does not include Prime
Mover.</t>
    </r>
  </si>
  <si>
    <r>
      <rPr>
        <sz val="7"/>
        <rFont val="Times New Roman"/>
        <family val="1"/>
      </rPr>
      <t>Trailer &amp; truck mounted.
Does not include Prime</t>
    </r>
  </si>
  <si>
    <t>13 CY  of soil each berry</t>
  </si>
  <si>
    <t>Cargo Size 16ft</t>
  </si>
  <si>
    <t>Cargo Size 24ft</t>
  </si>
  <si>
    <t>Cargo Size 20ft</t>
  </si>
  <si>
    <t>Wheel Mounted. Chain and Wheel.</t>
  </si>
  <si>
    <t>alignment attachment. Include truck rate</t>
  </si>
  <si>
    <t>Rescure Equipment</t>
  </si>
  <si>
    <t>Truck Mounted.</t>
  </si>
  <si>
    <t>Leaf Vac + Truck Code 8811</t>
  </si>
  <si>
    <t>towed by tractor</t>
  </si>
  <si>
    <t>Powered by Solar System</t>
  </si>
  <si>
    <t>Includes ground cable and lead cable.</t>
  </si>
  <si>
    <t>Include pump and rear spray system.</t>
  </si>
  <si>
    <t>When transporting people.</t>
  </si>
  <si>
    <t>Crew</t>
  </si>
  <si>
    <t>Jet Range III-Helicopter</t>
  </si>
  <si>
    <t>Long Ranger</t>
  </si>
  <si>
    <t>Twinranger</t>
  </si>
  <si>
    <t>Fire Fighter Same as S70C</t>
  </si>
  <si>
    <t>Fire Fighter</t>
  </si>
  <si>
    <t>Passenger Aircraft</t>
  </si>
  <si>
    <t>Overhead/Underground Wire Pulling Machine</t>
  </si>
  <si>
    <t>Overhead Wire Tensioning Machine</t>
  </si>
  <si>
    <t>285 to 300</t>
  </si>
  <si>
    <t>6.5-7.5</t>
  </si>
  <si>
    <t>7.6-8.6</t>
  </si>
  <si>
    <t>9.0-10.0</t>
  </si>
  <si>
    <t>12-14.0</t>
  </si>
  <si>
    <t>15-17</t>
  </si>
  <si>
    <t>18-20</t>
  </si>
  <si>
    <t>26-28</t>
  </si>
  <si>
    <t>38-40</t>
  </si>
  <si>
    <t>44-46</t>
  </si>
  <si>
    <t>190-250</t>
  </si>
  <si>
    <t>to 4.4</t>
  </si>
  <si>
    <t>to 173</t>
  </si>
  <si>
    <t>to 177</t>
  </si>
  <si>
    <t>to 247</t>
  </si>
  <si>
    <t>to 1645</t>
  </si>
  <si>
    <t>to 2500</t>
  </si>
  <si>
    <t>to 7</t>
  </si>
  <si>
    <t>to 4.5</t>
  </si>
  <si>
    <t>225-300</t>
  </si>
  <si>
    <t>225 - 300</t>
  </si>
  <si>
    <t>to 330</t>
  </si>
  <si>
    <t>up to 160</t>
  </si>
  <si>
    <t>161 and up</t>
  </si>
  <si>
    <t>215-225</t>
  </si>
  <si>
    <t>480-550</t>
  </si>
  <si>
    <t>41 CFM</t>
  </si>
  <si>
    <t>103 CFM</t>
  </si>
  <si>
    <t>130 CFM</t>
  </si>
  <si>
    <t>175 CFM</t>
  </si>
  <si>
    <t>400 CFM</t>
  </si>
  <si>
    <t>575 CFM</t>
  </si>
  <si>
    <t>1100 CFM</t>
  </si>
  <si>
    <t>1600 CFM</t>
  </si>
  <si>
    <t>16 In</t>
  </si>
  <si>
    <t>18 In</t>
  </si>
  <si>
    <t>36 In</t>
  </si>
  <si>
    <t>24 In</t>
  </si>
  <si>
    <t>250 X 100</t>
  </si>
  <si>
    <t>50 X 100</t>
  </si>
  <si>
    <t>160'x45'x11''</t>
  </si>
  <si>
    <t>15'x8'</t>
  </si>
  <si>
    <t>16 Ft</t>
  </si>
  <si>
    <t>18 Ft</t>
  </si>
  <si>
    <t>26 Ft</t>
  </si>
  <si>
    <t>40 Ft</t>
  </si>
  <si>
    <t>51 Ft</t>
  </si>
  <si>
    <t>11 passenger capacity</t>
  </si>
  <si>
    <t>72 In</t>
  </si>
  <si>
    <t>96 In</t>
  </si>
  <si>
    <t>84 In</t>
  </si>
  <si>
    <t>25 In</t>
  </si>
  <si>
    <t>6 In</t>
  </si>
  <si>
    <t>9 In</t>
  </si>
  <si>
    <t>12 In</t>
  </si>
  <si>
    <t>15 In</t>
  </si>
  <si>
    <t>149,999 lbs</t>
  </si>
  <si>
    <t>250,000 lbs</t>
  </si>
  <si>
    <t>10000 lbs</t>
  </si>
  <si>
    <t>20000 lbs</t>
  </si>
  <si>
    <t>48 In</t>
  </si>
  <si>
    <t>6000 Lbs</t>
  </si>
  <si>
    <t>12000 Lbs</t>
  </si>
  <si>
    <t>18000 Lbs</t>
  </si>
  <si>
    <t>50000 Lbs</t>
  </si>
  <si>
    <t>6600-11500 gvwr lbs</t>
  </si>
  <si>
    <t>5.5 KW</t>
  </si>
  <si>
    <t>16 KW</t>
  </si>
  <si>
    <t>43 KW</t>
  </si>
  <si>
    <t>100 KW</t>
  </si>
  <si>
    <t>150 KW</t>
  </si>
  <si>
    <t>210 KW</t>
  </si>
  <si>
    <t>280 KW</t>
  </si>
  <si>
    <t>350 KW</t>
  </si>
  <si>
    <t>530 KW</t>
  </si>
  <si>
    <t>710 KW</t>
  </si>
  <si>
    <t>1100 KW</t>
  </si>
  <si>
    <t>2500 KW</t>
  </si>
  <si>
    <t>1,000 KW</t>
  </si>
  <si>
    <t>1,500 KW</t>
  </si>
  <si>
    <t>1100KW</t>
  </si>
  <si>
    <t>40KW</t>
  </si>
  <si>
    <t>20KW</t>
  </si>
  <si>
    <t>10 Ft</t>
  </si>
  <si>
    <t>12 Ft</t>
  </si>
  <si>
    <t>14 Ft</t>
  </si>
  <si>
    <t>3 In</t>
  </si>
  <si>
    <t>4 In</t>
  </si>
  <si>
    <t>8 In</t>
  </si>
  <si>
    <t>0.87 CY</t>
  </si>
  <si>
    <t>10 Cft</t>
  </si>
  <si>
    <t>12 Cft</t>
  </si>
  <si>
    <t>11 Cft</t>
  </si>
  <si>
    <t>16 Cft</t>
  </si>
  <si>
    <t>25~90 Lbs</t>
  </si>
  <si>
    <t>12.5 Ft</t>
  </si>
  <si>
    <t>16.5 Ft</t>
  </si>
  <si>
    <t>8 Ft</t>
  </si>
  <si>
    <t>35,000Lbs &amp; Over</t>
  </si>
  <si>
    <t>40 Gal</t>
  </si>
  <si>
    <t>90 Gal</t>
  </si>
  <si>
    <t>120 Gal</t>
  </si>
  <si>
    <t>12 Gal</t>
  </si>
  <si>
    <t>to 10 Ft</t>
  </si>
  <si>
    <t>to 14 Ft</t>
  </si>
  <si>
    <t>to 15 Ft</t>
  </si>
  <si>
    <t>Truck (10yd)</t>
  </si>
  <si>
    <t>2" Pump</t>
  </si>
  <si>
    <t>2" - 10,000 gal/hr.</t>
  </si>
  <si>
    <t>2" - 3,000 gal/hr.</t>
  </si>
  <si>
    <t>3" - 18,000 gal/hr. pump</t>
  </si>
  <si>
    <t>4" - 40,000 gal/hr.</t>
  </si>
  <si>
    <t>61 Ft</t>
  </si>
  <si>
    <t>80 Ft</t>
  </si>
  <si>
    <t>81 Ft -100 Ft. Ht.</t>
  </si>
  <si>
    <t>37 Ft. Ht.</t>
  </si>
  <si>
    <t>60 Ft. Ht.</t>
  </si>
  <si>
    <t>70 Ft. Ht.</t>
  </si>
  <si>
    <t>125 Ft. Ht.</t>
  </si>
  <si>
    <t>150 Ft. Ht.</t>
  </si>
  <si>
    <t>75"x155", 40Ft Ht.</t>
  </si>
  <si>
    <t>24000 Lbs</t>
  </si>
  <si>
    <t>36000 Lbs</t>
  </si>
  <si>
    <t>60000 Lbs</t>
  </si>
  <si>
    <t>10000 gal/Hr</t>
  </si>
  <si>
    <t>14 In</t>
  </si>
  <si>
    <t>26 In</t>
  </si>
  <si>
    <t>25-45 Lbs</t>
  </si>
  <si>
    <t>30-55 Lbs</t>
  </si>
  <si>
    <t>1000 Lbs</t>
  </si>
  <si>
    <t>2000 Lbs</t>
  </si>
  <si>
    <t>3000 Lbs</t>
  </si>
  <si>
    <t>600 Tph</t>
  </si>
  <si>
    <t>1400 Tph</t>
  </si>
  <si>
    <t>2000 Tph</t>
  </si>
  <si>
    <t>2500 Tph</t>
  </si>
  <si>
    <t>2,000 Tph</t>
  </si>
  <si>
    <t>2,500 Tph</t>
  </si>
  <si>
    <t>3,500 Tph</t>
  </si>
  <si>
    <t>173"Lx98"Wx51"H</t>
  </si>
  <si>
    <t>500 Gal</t>
  </si>
  <si>
    <t>1000 Gal</t>
  </si>
  <si>
    <t>4000 Gal</t>
  </si>
  <si>
    <t xml:space="preserve">ETNYRE Oil Distributor Model </t>
  </si>
  <si>
    <t>ETNYRE Quad Chip Spreader</t>
  </si>
  <si>
    <t>30 Tons</t>
  </si>
  <si>
    <t>40 Tons</t>
  </si>
  <si>
    <t>60 Tons</t>
  </si>
  <si>
    <t>120 Tons</t>
  </si>
  <si>
    <t>6000 Gal</t>
  </si>
  <si>
    <t>10000 Gal</t>
  </si>
  <si>
    <t>14000 Gal</t>
  </si>
  <si>
    <t>750 Gal</t>
  </si>
  <si>
    <t>1250 Gal</t>
  </si>
  <si>
    <t>3500 Gal</t>
  </si>
  <si>
    <t>7 TPH</t>
  </si>
  <si>
    <t>10 TPH</t>
  </si>
  <si>
    <t>20 TPH</t>
  </si>
  <si>
    <t>w 317 gal fuel tank</t>
  </si>
  <si>
    <t>26 CY of soil in one dump</t>
  </si>
  <si>
    <t>8'x18'</t>
  </si>
  <si>
    <t>60 Ft</t>
  </si>
  <si>
    <t>90 Ft</t>
  </si>
  <si>
    <t>1000 GPM</t>
  </si>
  <si>
    <t>1250 GPM</t>
  </si>
  <si>
    <t>1500 GPM</t>
  </si>
  <si>
    <t>2000 GPM</t>
  </si>
  <si>
    <t>75 FT</t>
  </si>
  <si>
    <t>150 FT</t>
  </si>
  <si>
    <t>15000 Lbs</t>
  </si>
  <si>
    <t>25000 Lbs</t>
  </si>
  <si>
    <t>30000 Lbs</t>
  </si>
  <si>
    <t>45000 Lbs</t>
  </si>
  <si>
    <t>50,000+ gvwr</t>
  </si>
  <si>
    <t>25,000 gvwr</t>
  </si>
  <si>
    <t>500/800 gal</t>
  </si>
  <si>
    <t>2500 Gal</t>
  </si>
  <si>
    <t>25000 lbs</t>
  </si>
  <si>
    <t>35000 lbs</t>
  </si>
  <si>
    <t>45000 lbs</t>
  </si>
  <si>
    <t>gvwr 16000-19500 Lbs</t>
  </si>
  <si>
    <t>over 33000Lbs</t>
  </si>
  <si>
    <r>
      <rPr>
        <sz val="7"/>
        <rFont val="Times New Roman"/>
        <family val="1"/>
      </rPr>
      <t>7, 26,001 to 33,000 lbs
gvwr</t>
    </r>
  </si>
  <si>
    <t>to 33,000 gvwr</t>
  </si>
  <si>
    <t>over 33,001+ gvwr</t>
  </si>
  <si>
    <t>4x2-Axle</t>
  </si>
  <si>
    <t>4x4-Axle</t>
  </si>
  <si>
    <t>up to 26,000 gvwr</t>
  </si>
  <si>
    <t>43 FT Long with Generator</t>
  </si>
  <si>
    <t>22-Ft Long</t>
  </si>
  <si>
    <t>48-Ft Long</t>
  </si>
  <si>
    <t>w/10kw power unit</t>
  </si>
  <si>
    <t>Medium Lift</t>
  </si>
  <si>
    <t>Heavy Lift</t>
  </si>
  <si>
    <t>7-Seaters</t>
  </si>
  <si>
    <t>Specifications</t>
  </si>
  <si>
    <t>Air Delivery</t>
  </si>
  <si>
    <t>Max. Auger Diameter</t>
  </si>
  <si>
    <t>Max. Auger Size</t>
  </si>
  <si>
    <r>
      <rPr>
        <sz val="7"/>
        <rFont val="Times New Roman"/>
        <family val="1"/>
      </rPr>
      <t>Horizontal Directional Boring
Machine</t>
    </r>
  </si>
  <si>
    <t>6 or 8 cl</t>
  </si>
  <si>
    <t>Fire Command Center</t>
  </si>
  <si>
    <t>Engine 110cc, 4-Wheel; 20" tyre</t>
  </si>
  <si>
    <t>Engine 125cc, 4-Wheel; 21" tyre</t>
  </si>
  <si>
    <t>Engine 150cc, 4-Wheel; 22" tyre</t>
  </si>
  <si>
    <t>Engine 200cc, 4-Wheel; 24" tyre</t>
  </si>
  <si>
    <t>Engine 250cc, 4-Wheel; 24" tyre</t>
  </si>
  <si>
    <t>Engine 300cc, 4-Wheel; 24" tyre</t>
  </si>
  <si>
    <t>Engine 400cc. 4-Wheel; 25" tyre</t>
  </si>
  <si>
    <t>Engine 450cc, 4-Wheel; 25" tyre</t>
  </si>
  <si>
    <t>Engine 650cc, 4-Wheel; 25" tyre</t>
  </si>
  <si>
    <t>Engine 750cc, 4-Wheel; 25" tyre</t>
  </si>
  <si>
    <t>815AGIS Airboat w/spray unit</t>
  </si>
  <si>
    <t>Conquest</t>
  </si>
  <si>
    <t>2 ton</t>
  </si>
  <si>
    <t>Zodiac</t>
  </si>
  <si>
    <t>1544 lbs</t>
  </si>
  <si>
    <r>
      <rPr>
        <sz val="7"/>
        <rFont val="Times New Roman"/>
        <family val="1"/>
      </rPr>
      <t>2000 Johnson Outboard Motor w
15" shaft</t>
    </r>
  </si>
  <si>
    <t>Gasoline powered Toro Pro Force</t>
  </si>
  <si>
    <t>20" Bar, 3.0 cu in</t>
  </si>
  <si>
    <t>20" Bar 5.0 cu in</t>
  </si>
  <si>
    <t>20" Bar 6.0 cu in</t>
  </si>
  <si>
    <t>model 748 E</t>
  </si>
  <si>
    <t>model 648 G11</t>
  </si>
  <si>
    <t>Cutter, Brush - 247 hp, 1997 Model 511 Feller</t>
  </si>
  <si>
    <t>Chipping Capacity</t>
  </si>
  <si>
    <t>model Barko 595 ML</t>
  </si>
  <si>
    <t>model 210 w/ Buck Saw 50 inch Bar</t>
  </si>
  <si>
    <t>3 hitch attach for tractor; 2007 Befco</t>
  </si>
  <si>
    <t>2007 model Gradall XL3100 III</t>
  </si>
  <si>
    <t>2003 model Gradall XL4100 III</t>
  </si>
  <si>
    <t>2006 model Gradall XL5100</t>
  </si>
  <si>
    <t>Diesel, CAT TH360B</t>
  </si>
  <si>
    <t>Diesel, CAT TH460B</t>
  </si>
  <si>
    <t>Diesel, CAT TH560B</t>
  </si>
  <si>
    <t>2003 ACS Paddle Fork</t>
  </si>
  <si>
    <t>Moldboard Size</t>
  </si>
  <si>
    <t>Spread Hopper Width</t>
  </si>
  <si>
    <t>Hopper Size</t>
  </si>
  <si>
    <r>
      <rPr>
        <sz val="7"/>
        <rFont val="Times New Roman"/>
        <family val="1"/>
      </rPr>
      <t>2002 Leeboy Conveyor Belt
Extension</t>
    </r>
  </si>
  <si>
    <t>Width</t>
  </si>
  <si>
    <t>10 MTC</t>
  </si>
  <si>
    <t>Centrifugal, 8M pump</t>
  </si>
  <si>
    <t>Diaphragm pump</t>
  </si>
  <si>
    <t>Centrifugal, 18M pump</t>
  </si>
  <si>
    <t>Max. Platform Height</t>
  </si>
  <si>
    <t>Max. Platform Load - 600Lbs</t>
  </si>
  <si>
    <t>Max. Platform Load - 500 Lbs</t>
  </si>
  <si>
    <t>CPB Rating - 10MTC</t>
  </si>
  <si>
    <t>1300-2000 gal</t>
  </si>
  <si>
    <t>Loader Bucket Capacity</t>
  </si>
  <si>
    <t>Tank Capacity</t>
  </si>
  <si>
    <t>1000 gal. tank</t>
  </si>
  <si>
    <t>Model HG6000</t>
  </si>
  <si>
    <t>1988 Vermeer SC-112</t>
  </si>
  <si>
    <t>24" grinding wheel</t>
  </si>
  <si>
    <t>Soil Recycler WR 2400</t>
  </si>
  <si>
    <t>Double Belly Bottom-dump Trailer</t>
  </si>
  <si>
    <t>Barber Beach Sand Rake 600HDr, towed</t>
  </si>
  <si>
    <t>Wildcat 626 Cougar Trommel Screen chipper w belt</t>
  </si>
  <si>
    <t>Haz-Mat Equipment trailer</t>
  </si>
  <si>
    <t>(7’ X  16’)</t>
  </si>
  <si>
    <t>8' x 24' shower trailer- 12 showers</t>
  </si>
  <si>
    <t>32’ flatbed water</t>
  </si>
  <si>
    <t>2008 Griswold Trenchbox</t>
  </si>
  <si>
    <t>Max. Boom Length</t>
  </si>
  <si>
    <t>100 Ft Ladder</t>
  </si>
  <si>
    <t>No Ladder</t>
  </si>
  <si>
    <t>Maximum Gvw</t>
  </si>
  <si>
    <r>
      <rPr>
        <sz val="7"/>
        <rFont val="Times New Roman"/>
        <family val="1"/>
      </rPr>
      <t>48ft to 53ft, flat-bed, freight, two
axle</t>
    </r>
  </si>
  <si>
    <t>enclosed 48 ft to 53 ft, two axles</t>
  </si>
  <si>
    <t>28ft, single axle, freight</t>
  </si>
  <si>
    <t>6 ton</t>
  </si>
  <si>
    <t>Hopper Capacity</t>
  </si>
  <si>
    <t>800 Gal Spoils/400 Gal Water</t>
  </si>
  <si>
    <t>model LP555DT</t>
  </si>
  <si>
    <t>Tow by Truck 22,000 cfm capacity</t>
  </si>
  <si>
    <t>60,000 GVW</t>
  </si>
  <si>
    <t>model 2007 Barber</t>
  </si>
  <si>
    <r>
      <rPr>
        <sz val="7"/>
        <rFont val="Times New Roman"/>
        <family val="1"/>
      </rPr>
      <t>Environmental Beta Attenuation Air
Monitor</t>
    </r>
  </si>
  <si>
    <t>that can stop a vehicle at 60 mph</t>
  </si>
  <si>
    <t>2004 Truck Mounted for 60 mph</t>
  </si>
  <si>
    <t>1987 Chevy Kodiak 70</t>
  </si>
  <si>
    <t>Special Service Canteen Truck</t>
  </si>
  <si>
    <t>model MT10FD</t>
  </si>
  <si>
    <t>light duty, class 1</t>
  </si>
  <si>
    <t>light duty, class 2</t>
  </si>
  <si>
    <t>30 yds</t>
  </si>
  <si>
    <t>1997 Freightliner F120</t>
  </si>
  <si>
    <t>6 x 2</t>
  </si>
  <si>
    <t>Enclosed w/lift gate. Medium duty class 5</t>
  </si>
  <si>
    <t>Three axle, class 8, heavy duty</t>
  </si>
  <si>
    <t>Eenclosed w/lift gate. Heavy duty, class</t>
  </si>
  <si>
    <t>Tilt and roll-back, two axle, class 7 heavy duty,</t>
  </si>
  <si>
    <t>Tilt and roll back, three axle. class 8 heavy duty</t>
  </si>
  <si>
    <t>1/2-ton Pickup Truck</t>
  </si>
  <si>
    <t>1-ton Pickup Truck</t>
  </si>
  <si>
    <t>1 1/4-ton Pickup Truck</t>
  </si>
  <si>
    <t>1 1/2-ton Pickup Truck</t>
  </si>
  <si>
    <t>1 3/4-ton Pickup Truck</t>
  </si>
  <si>
    <t>3/4-ton Pickup Truck</t>
  </si>
  <si>
    <t>2005 JCB Grapple Claw</t>
  </si>
  <si>
    <t>2005 ACS Grapple Bucket</t>
  </si>
  <si>
    <r>
      <rPr>
        <sz val="7"/>
        <rFont val="Times New Roman"/>
        <family val="1"/>
      </rPr>
      <t>Debris/Log  (Knuckleboom
Loader/Truck)</t>
    </r>
  </si>
  <si>
    <t>Cat 16 engine</t>
  </si>
  <si>
    <t>model Cat 525B</t>
  </si>
  <si>
    <t>40K lbs- model Cat  525C</t>
  </si>
  <si>
    <t>fuel and lube</t>
  </si>
  <si>
    <t>2009 International 1,800 gal. storage tank</t>
  </si>
  <si>
    <t>(8’ X 28’) with 7.5 KW Generator</t>
  </si>
  <si>
    <t>(8’ X 31’) with 4.5 KW Generator?</t>
  </si>
  <si>
    <t>(unified) (RV) Ulitimaster MP-35</t>
  </si>
  <si>
    <t>(RV) (In- Motion)</t>
  </si>
  <si>
    <r>
      <rPr>
        <sz val="7"/>
        <rFont val="Times New Roman"/>
        <family val="1"/>
      </rPr>
      <t>(RV) (Stationary)  w/9.6 KW
Generator</t>
    </r>
  </si>
  <si>
    <r>
      <rPr>
        <sz val="7"/>
        <rFont val="Times New Roman"/>
        <family val="1"/>
      </rPr>
      <t>48'x8' Trailer, Fully Equiped Mobile
Command Center</t>
    </r>
  </si>
  <si>
    <r>
      <rPr>
        <sz val="7"/>
        <rFont val="Times New Roman"/>
        <family val="1"/>
      </rPr>
      <t>48'x8' When being Moved w/Truck
Tractor</t>
    </r>
  </si>
  <si>
    <r>
      <rPr>
        <sz val="7"/>
        <rFont val="Times New Roman"/>
        <family val="1"/>
      </rPr>
      <t>43'x8.5' x 13.5'H with self 30kw
Generator</t>
    </r>
  </si>
  <si>
    <t>2007-Freightliner MT-55, (RV)</t>
  </si>
  <si>
    <t>1990- Ford Econoline- Communication Van</t>
  </si>
  <si>
    <t>47.5' X 8.75 Fully Equip' (In motion) (RV)</t>
  </si>
  <si>
    <t>47.5' X 8.75 Fully Equip' (Stationary)</t>
  </si>
  <si>
    <t>53' X 8.75 Fully Equip</t>
  </si>
  <si>
    <r>
      <rPr>
        <sz val="7"/>
        <rFont val="Times New Roman"/>
        <family val="1"/>
      </rPr>
      <t>Terex/Amida AL 4000.  with (4)
500 watt lights</t>
    </r>
  </si>
  <si>
    <t>2004 Allmand</t>
  </si>
  <si>
    <t>(Spider) automatic</t>
  </si>
  <si>
    <t>OH-58 KIOWA (Military) is the same as “Bell-206B3</t>
  </si>
  <si>
    <t>OH-58 KIOWA (Military) is the same as “Bell-206BR</t>
  </si>
  <si>
    <t>Model Bell 206-L3 Jet Range Helicopter</t>
  </si>
  <si>
    <t>Model Bell 206L1 Long Ranger</t>
  </si>
  <si>
    <t>Model Bell 206LT Long Range Twinranger</t>
  </si>
  <si>
    <t>Model Bell 407 EMS- Ambulance</t>
  </si>
  <si>
    <t>Model Navajo PA-31</t>
  </si>
  <si>
    <t>PA-31-350, Navajo Chieftn twin engine</t>
  </si>
  <si>
    <t>Model UH-60 (Blackhawk) medium lift</t>
  </si>
  <si>
    <t>Model UH-A (Blackhawk) Medium lift</t>
  </si>
  <si>
    <t>Model CH-47 (Chinook) heavy lift</t>
  </si>
  <si>
    <t>Model  Bell 407GX - 7 seater</t>
  </si>
  <si>
    <t>Modle Bell 206L- 7 seater</t>
  </si>
  <si>
    <t>Model Bell-206L4</t>
  </si>
  <si>
    <t>Blackhawk King Air B200XP61</t>
  </si>
  <si>
    <t>Blackhawk Caravan XP42 A</t>
  </si>
  <si>
    <t>King Air C90 XP135 A</t>
  </si>
  <si>
    <t>Aerostar 601P</t>
  </si>
  <si>
    <t>Overhead Wire Pulling Machine</t>
  </si>
  <si>
    <t>model 2008 Genie Scissor Lift</t>
  </si>
  <si>
    <t xml:space="preserve">                    </t>
  </si>
  <si>
    <r>
      <rPr>
        <b/>
        <sz val="10"/>
        <rFont val="Arial"/>
        <family val="2"/>
      </rPr>
      <t xml:space="preserve">Directions: </t>
    </r>
    <r>
      <rPr>
        <sz val="10"/>
        <rFont val="Arial"/>
        <family val="2"/>
      </rPr>
      <t xml:space="preserve"> Insert Row between the two rows labelled "Insert" in column B.
Then enter the data in the newly inserted row with the appropriate information.
You are then able to add autogenerated data to the associated fields within equipment tabs by using the drop-down menu on the "</t>
    </r>
    <r>
      <rPr>
        <b/>
        <sz val="10"/>
        <rFont val="Arial"/>
        <family val="2"/>
      </rPr>
      <t xml:space="preserve">equipment names" </t>
    </r>
    <r>
      <rPr>
        <sz val="10"/>
        <rFont val="Arial"/>
        <family val="2"/>
      </rPr>
      <t xml:space="preserve">cells as needed.   
</t>
    </r>
  </si>
  <si>
    <r>
      <rPr>
        <b/>
        <sz val="10"/>
        <rFont val="Arial"/>
        <family val="2"/>
      </rPr>
      <t xml:space="preserve">Directions:  Insert Row between the two rows labelled "Insert" in column A.
Then enter the data in the newly inserted row with the appropriate information.
You are then able to add autogenerated data to the associated fields within labor tabs by using the drop-down menu on the "Employee Name/Title" cells as needed.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</si>
</sst>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7" formatCode="&quot;$&quot;#,##0.00_);\(&quot;$&quot;#,##0.00\)"/>
    <numFmt numFmtId="44" formatCode="_(&quot;$&quot;* #,##0.00_);_(&quot;$&quot;* \(#,##0.00\);_(&quot;$&quot;* &quot;-&quot;??_);_(@_)"/>
    <numFmt numFmtId="43" formatCode="_(* #,##0.00_);_(* \(#,##0.00\);_(* &quot;-&quot;??_);_(@_)"/>
    <numFmt numFmtId="164" formatCode="&quot;$&quot;#,##0.00"/>
    <numFmt numFmtId="165" formatCode="m/d"/>
    <numFmt numFmtId="166" formatCode="0.0"/>
    <numFmt numFmtId="167" formatCode="m/d/yy"/>
    <numFmt numFmtId="168" formatCode="#,##0.0000_);\(#,##0.0000\)"/>
    <numFmt numFmtId="169" formatCode="mm/dd/yy;@"/>
    <numFmt numFmtId="170" formatCode="m/d;@"/>
    <numFmt numFmtId="171" formatCode="[$-409]mmmm\ d\,\ yyyy;@"/>
    <numFmt numFmtId="172" formatCode="m/d/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name val="Arial"/>
      <family val="2"/>
    </font>
    <font>
      <b/>
      <sz val="12"/>
      <name val="Arial"/>
      <family val="2"/>
    </font>
    <font>
      <b/>
      <sz val="10"/>
      <name val="Arial"/>
      <family val="2"/>
    </font>
    <font>
      <sz val="10"/>
      <name val="Arial"/>
      <family val="2"/>
    </font>
    <font>
      <b/>
      <sz val="11"/>
      <name val="Arial"/>
      <family val="2"/>
    </font>
    <font>
      <sz val="11"/>
      <name val="Arial"/>
      <family val="2"/>
    </font>
    <font>
      <sz val="8"/>
      <name val="Arial"/>
      <family val="2"/>
    </font>
    <font>
      <sz val="9"/>
      <name val="Arial"/>
      <family val="2"/>
    </font>
    <font>
      <b/>
      <sz val="8"/>
      <name val="Arial"/>
      <family val="2"/>
    </font>
    <font>
      <b/>
      <sz val="16"/>
      <name val="Arial"/>
      <family val="2"/>
    </font>
    <font>
      <sz val="12"/>
      <name val="Arial"/>
      <family val="2"/>
    </font>
    <font>
      <sz val="8"/>
      <color indexed="81"/>
      <name val="Tahoma"/>
      <family val="2"/>
    </font>
    <font>
      <b/>
      <sz val="8"/>
      <color indexed="81"/>
      <name val="Tahoma"/>
      <family val="2"/>
    </font>
    <font>
      <b/>
      <sz val="14"/>
      <name val="Arial"/>
      <family val="2"/>
    </font>
    <font>
      <sz val="8"/>
      <name val="Arial"/>
      <family val="2"/>
    </font>
    <font>
      <sz val="10"/>
      <color indexed="8"/>
      <name val="Arial"/>
      <family val="2"/>
    </font>
    <font>
      <sz val="10"/>
      <color indexed="9"/>
      <name val="Arial"/>
      <family val="2"/>
    </font>
    <font>
      <i/>
      <sz val="8"/>
      <name val="Arial"/>
      <family val="2"/>
    </font>
    <font>
      <i/>
      <sz val="10"/>
      <name val="Arial"/>
      <family val="2"/>
    </font>
    <font>
      <b/>
      <u/>
      <sz val="10"/>
      <name val="Arial"/>
      <family val="2"/>
    </font>
    <font>
      <sz val="10"/>
      <color indexed="51"/>
      <name val="Arial"/>
      <family val="2"/>
    </font>
    <font>
      <b/>
      <sz val="14"/>
      <name val="Arial"/>
      <family val="2"/>
    </font>
    <font>
      <sz val="11"/>
      <color indexed="9"/>
      <name val="Arial"/>
      <family val="2"/>
    </font>
    <font>
      <sz val="12"/>
      <color indexed="81"/>
      <name val="Tahoma"/>
      <family val="2"/>
    </font>
    <font>
      <b/>
      <sz val="6"/>
      <name val="Arial"/>
      <family val="2"/>
    </font>
    <font>
      <b/>
      <sz val="12"/>
      <color indexed="16"/>
      <name val="Arial"/>
      <family val="2"/>
    </font>
    <font>
      <sz val="1"/>
      <name val="Arial"/>
      <family val="2"/>
    </font>
    <font>
      <sz val="1"/>
      <color indexed="26"/>
      <name val="Arial"/>
      <family val="2"/>
    </font>
    <font>
      <b/>
      <sz val="9"/>
      <name val="Arial"/>
      <family val="2"/>
    </font>
    <font>
      <b/>
      <sz val="7"/>
      <name val="Arial"/>
      <family val="2"/>
    </font>
    <font>
      <sz val="14"/>
      <name val="Arial"/>
      <family val="2"/>
    </font>
    <font>
      <b/>
      <sz val="10"/>
      <color indexed="8"/>
      <name val="Arial"/>
      <family val="2"/>
    </font>
    <font>
      <b/>
      <sz val="12"/>
      <color indexed="9"/>
      <name val="Arial"/>
      <family val="2"/>
    </font>
    <font>
      <i/>
      <sz val="10"/>
      <color indexed="9"/>
      <name val="Arial"/>
      <family val="2"/>
    </font>
    <font>
      <b/>
      <sz val="10"/>
      <color indexed="18"/>
      <name val="Arial"/>
      <family val="2"/>
    </font>
    <font>
      <b/>
      <sz val="14"/>
      <color indexed="9"/>
      <name val="Arial"/>
      <family val="2"/>
    </font>
    <font>
      <b/>
      <u/>
      <sz val="10"/>
      <color indexed="12"/>
      <name val="Arial"/>
      <family val="2"/>
    </font>
    <font>
      <sz val="9"/>
      <color indexed="8"/>
      <name val="Arial"/>
      <family val="2"/>
    </font>
    <font>
      <u/>
      <sz val="11"/>
      <color theme="10"/>
      <name val="Calibri"/>
      <family val="2"/>
    </font>
    <font>
      <sz val="10"/>
      <color indexed="9"/>
      <name val="Calibri"/>
      <family val="2"/>
      <scheme val="minor"/>
    </font>
    <font>
      <b/>
      <sz val="10"/>
      <color indexed="10"/>
      <name val="Calibri"/>
      <family val="2"/>
      <scheme val="minor"/>
    </font>
    <font>
      <b/>
      <i/>
      <sz val="10"/>
      <color indexed="10"/>
      <name val="Calibri"/>
      <family val="2"/>
      <scheme val="minor"/>
    </font>
    <font>
      <sz val="10"/>
      <name val="Calibri"/>
      <family val="2"/>
      <scheme val="minor"/>
    </font>
    <font>
      <b/>
      <sz val="10"/>
      <color theme="0"/>
      <name val="Calibri"/>
      <family val="2"/>
      <scheme val="minor"/>
    </font>
    <font>
      <sz val="10"/>
      <name val="Gill Sans MT Condensed"/>
      <family val="2"/>
    </font>
    <font>
      <sz val="8"/>
      <name val="Gill Sans MT Condensed"/>
      <family val="2"/>
    </font>
    <font>
      <u/>
      <sz val="11"/>
      <color theme="10"/>
      <name val="Calibri"/>
      <family val="2"/>
      <scheme val="minor"/>
    </font>
    <font>
      <sz val="11"/>
      <color theme="1"/>
      <name val="Times New Roman"/>
      <family val="1"/>
    </font>
    <font>
      <b/>
      <sz val="7"/>
      <name val="Times New Roman"/>
      <family val="1"/>
    </font>
    <font>
      <sz val="7"/>
      <name val="Times New Roman"/>
      <family val="1"/>
    </font>
    <font>
      <sz val="7"/>
      <color rgb="FF000000"/>
      <name val="Times New Roman"/>
      <family val="1"/>
    </font>
    <font>
      <b/>
      <sz val="7"/>
      <color rgb="FF000000"/>
      <name val="Times New Roman"/>
      <family val="1"/>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65"/>
        <bgColor indexed="64"/>
      </patternFill>
    </fill>
    <fill>
      <patternFill patternType="solid">
        <fgColor indexed="22"/>
        <bgColor indexed="64"/>
      </patternFill>
    </fill>
    <fill>
      <patternFill patternType="solid">
        <fgColor indexed="42"/>
        <bgColor indexed="64"/>
      </patternFill>
    </fill>
    <fill>
      <patternFill patternType="solid">
        <fgColor indexed="18"/>
        <bgColor indexed="64"/>
      </patternFill>
    </fill>
    <fill>
      <patternFill patternType="solid">
        <fgColor rgb="FFCCCCFF"/>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rgb="FFEAEAEA"/>
        <bgColor indexed="64"/>
      </patternFill>
    </fill>
    <fill>
      <patternFill patternType="solid">
        <fgColor theme="6" tint="0.59999389629810485"/>
        <bgColor indexed="64"/>
      </patternFill>
    </fill>
    <fill>
      <patternFill patternType="solid">
        <fgColor theme="7" tint="0.39997558519241921"/>
        <bgColor indexed="64"/>
      </patternFill>
    </fill>
  </fills>
  <borders count="92">
    <border>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9">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12" fillId="0" borderId="0"/>
    <xf numFmtId="44" fontId="12" fillId="0" borderId="0" applyFont="0" applyFill="0" applyBorder="0" applyAlignment="0" applyProtection="0"/>
    <xf numFmtId="0" fontId="24" fillId="0" borderId="0">
      <alignment vertical="top"/>
    </xf>
    <xf numFmtId="0" fontId="47" fillId="0" borderId="0" applyNumberFormat="0" applyFill="0" applyBorder="0" applyAlignment="0" applyProtection="0">
      <alignment vertical="top"/>
      <protection locked="0"/>
    </xf>
    <xf numFmtId="0" fontId="5" fillId="0" borderId="0"/>
    <xf numFmtId="0" fontId="6" fillId="0" borderId="0"/>
    <xf numFmtId="0" fontId="4" fillId="0" borderId="0"/>
    <xf numFmtId="0" fontId="6" fillId="0" borderId="0"/>
    <xf numFmtId="0" fontId="6" fillId="0" borderId="0"/>
    <xf numFmtId="0" fontId="3" fillId="0" borderId="0"/>
    <xf numFmtId="0" fontId="2" fillId="0" borderId="0"/>
    <xf numFmtId="0" fontId="1" fillId="0" borderId="0"/>
    <xf numFmtId="44" fontId="1" fillId="0" borderId="0" applyFont="0" applyFill="0" applyBorder="0" applyAlignment="0" applyProtection="0"/>
    <xf numFmtId="0" fontId="55" fillId="0" borderId="0" applyNumberFormat="0" applyFill="0" applyBorder="0" applyAlignment="0" applyProtection="0"/>
    <xf numFmtId="43" fontId="1" fillId="0" borderId="0" applyFont="0" applyFill="0" applyBorder="0" applyAlignment="0" applyProtection="0"/>
  </cellStyleXfs>
  <cellXfs count="699">
    <xf numFmtId="0" fontId="0" fillId="0" borderId="0" xfId="0"/>
    <xf numFmtId="0" fontId="12" fillId="2" borderId="0" xfId="0" applyFont="1" applyFill="1"/>
    <xf numFmtId="0" fontId="25" fillId="2" borderId="0" xfId="0" applyFont="1" applyFill="1"/>
    <xf numFmtId="0" fontId="0" fillId="2" borderId="0" xfId="0" applyFill="1" applyBorder="1" applyProtection="1"/>
    <xf numFmtId="0" fontId="11" fillId="2" borderId="0" xfId="0" applyFont="1" applyFill="1" applyBorder="1" applyAlignment="1" applyProtection="1">
      <alignment horizontal="center"/>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10" xfId="0" applyFill="1" applyBorder="1" applyProtection="1"/>
    <xf numFmtId="0" fontId="11" fillId="2" borderId="9" xfId="0" applyFont="1" applyFill="1" applyBorder="1" applyProtection="1"/>
    <xf numFmtId="0" fontId="11" fillId="2" borderId="0" xfId="0" applyFont="1" applyFill="1" applyBorder="1" applyProtection="1"/>
    <xf numFmtId="0" fontId="15" fillId="2" borderId="10" xfId="0" applyFont="1" applyFill="1" applyBorder="1" applyAlignment="1" applyProtection="1">
      <alignment horizontal="right"/>
    </xf>
    <xf numFmtId="0" fontId="11" fillId="2" borderId="9" xfId="0" applyFont="1" applyFill="1" applyBorder="1" applyAlignment="1" applyProtection="1">
      <alignment horizontal="left"/>
    </xf>
    <xf numFmtId="0" fontId="11" fillId="2" borderId="9" xfId="0" applyFont="1" applyFill="1" applyBorder="1" applyAlignment="1" applyProtection="1">
      <alignment horizontal="right"/>
    </xf>
    <xf numFmtId="0" fontId="17" fillId="2" borderId="9" xfId="0" applyFont="1" applyFill="1" applyBorder="1" applyProtection="1"/>
    <xf numFmtId="0" fontId="0" fillId="5" borderId="0" xfId="0" applyFill="1" applyBorder="1" applyAlignment="1" applyProtection="1"/>
    <xf numFmtId="0" fontId="0" fillId="2" borderId="0" xfId="0" applyFill="1" applyBorder="1" applyAlignment="1" applyProtection="1">
      <alignment horizontal="center"/>
    </xf>
    <xf numFmtId="0" fontId="0" fillId="5" borderId="0" xfId="0" applyFill="1" applyProtection="1"/>
    <xf numFmtId="0" fontId="0" fillId="5" borderId="9" xfId="0" applyFill="1" applyBorder="1" applyProtection="1"/>
    <xf numFmtId="0" fontId="11" fillId="5" borderId="0" xfId="0" applyFont="1" applyFill="1" applyBorder="1" applyAlignment="1" applyProtection="1">
      <alignment horizontal="center"/>
    </xf>
    <xf numFmtId="0" fontId="0" fillId="4" borderId="5" xfId="0" applyFill="1" applyBorder="1" applyProtection="1"/>
    <xf numFmtId="0" fontId="0" fillId="4" borderId="12" xfId="0" applyFill="1" applyBorder="1" applyProtection="1"/>
    <xf numFmtId="10" fontId="0" fillId="4" borderId="19" xfId="0" applyNumberFormat="1" applyFill="1" applyBorder="1" applyProtection="1"/>
    <xf numFmtId="0" fontId="0" fillId="4" borderId="20" xfId="0" applyFill="1" applyBorder="1" applyProtection="1"/>
    <xf numFmtId="0" fontId="0" fillId="4" borderId="19" xfId="0" applyFill="1" applyBorder="1" applyProtection="1"/>
    <xf numFmtId="10" fontId="6" fillId="4" borderId="19" xfId="1" applyNumberFormat="1" applyFill="1" applyBorder="1" applyProtection="1"/>
    <xf numFmtId="0" fontId="17" fillId="2" borderId="11" xfId="0" applyFont="1" applyFill="1" applyBorder="1" applyProtection="1"/>
    <xf numFmtId="0" fontId="23" fillId="2" borderId="9" xfId="0" applyFont="1" applyFill="1" applyBorder="1" applyProtection="1"/>
    <xf numFmtId="44" fontId="6" fillId="2" borderId="0" xfId="1" applyFill="1" applyBorder="1" applyAlignment="1" applyProtection="1">
      <alignment horizontal="center"/>
    </xf>
    <xf numFmtId="0" fontId="11" fillId="5" borderId="0" xfId="0" applyFont="1" applyFill="1" applyBorder="1" applyProtection="1"/>
    <xf numFmtId="0" fontId="11" fillId="5" borderId="9" xfId="0" applyFont="1" applyFill="1" applyBorder="1" applyProtection="1"/>
    <xf numFmtId="0" fontId="14" fillId="2" borderId="0" xfId="0" applyFont="1" applyFill="1"/>
    <xf numFmtId="0" fontId="6" fillId="5" borderId="0" xfId="0" applyFont="1" applyFill="1" applyProtection="1"/>
    <xf numFmtId="0" fontId="12" fillId="5" borderId="0" xfId="0" applyFont="1" applyFill="1" applyAlignment="1" applyProtection="1">
      <alignment horizontal="left" wrapText="1"/>
      <protection locked="0"/>
    </xf>
    <xf numFmtId="0" fontId="12" fillId="5" borderId="0" xfId="0" applyFont="1" applyFill="1"/>
    <xf numFmtId="0" fontId="25" fillId="5" borderId="0" xfId="0" applyFont="1" applyFill="1"/>
    <xf numFmtId="0" fontId="31" fillId="2" borderId="0" xfId="0" applyFont="1" applyFill="1"/>
    <xf numFmtId="0" fontId="12" fillId="2" borderId="0" xfId="0" applyFont="1" applyFill="1" applyAlignment="1">
      <alignment horizontal="center"/>
    </xf>
    <xf numFmtId="0" fontId="14" fillId="3" borderId="17" xfId="0" applyFont="1" applyFill="1" applyBorder="1" applyAlignment="1" applyProtection="1">
      <alignment horizontal="left" vertical="center" wrapText="1"/>
      <protection locked="0"/>
    </xf>
    <xf numFmtId="0" fontId="15" fillId="6" borderId="3" xfId="0" applyFont="1" applyFill="1" applyBorder="1" applyAlignment="1" applyProtection="1">
      <alignment horizontal="left" wrapText="1"/>
    </xf>
    <xf numFmtId="0" fontId="26" fillId="2" borderId="0" xfId="0" applyFont="1" applyFill="1" applyBorder="1" applyAlignment="1" applyProtection="1">
      <alignment horizontal="right"/>
    </xf>
    <xf numFmtId="0" fontId="11" fillId="5" borderId="9" xfId="0" applyFont="1" applyFill="1" applyBorder="1" applyAlignment="1" applyProtection="1">
      <alignment horizontal="center"/>
    </xf>
    <xf numFmtId="0" fontId="11" fillId="5" borderId="10" xfId="0" applyFont="1" applyFill="1" applyBorder="1" applyAlignment="1" applyProtection="1">
      <alignment horizontal="center"/>
    </xf>
    <xf numFmtId="0" fontId="29" fillId="5" borderId="9" xfId="0" applyFont="1" applyFill="1" applyBorder="1" applyProtection="1"/>
    <xf numFmtId="0" fontId="29" fillId="5" borderId="0" xfId="0" applyFont="1" applyFill="1" applyBorder="1" applyProtection="1"/>
    <xf numFmtId="0" fontId="29" fillId="5" borderId="10" xfId="0" applyFont="1" applyFill="1" applyBorder="1" applyProtection="1"/>
    <xf numFmtId="14" fontId="28" fillId="5" borderId="0" xfId="0" applyNumberFormat="1" applyFont="1" applyFill="1" applyBorder="1" applyAlignment="1" applyProtection="1"/>
    <xf numFmtId="0" fontId="6" fillId="5" borderId="0" xfId="0" applyFont="1" applyFill="1" applyBorder="1" applyProtection="1"/>
    <xf numFmtId="0" fontId="6" fillId="5" borderId="0" xfId="0" applyFont="1" applyFill="1" applyAlignment="1" applyProtection="1"/>
    <xf numFmtId="0" fontId="6" fillId="5" borderId="0" xfId="0" applyFont="1" applyFill="1" applyBorder="1" applyAlignment="1" applyProtection="1"/>
    <xf numFmtId="0" fontId="11" fillId="5" borderId="0" xfId="0" applyFont="1" applyFill="1" applyBorder="1" applyAlignment="1" applyProtection="1">
      <alignment horizontal="center" vertical="top"/>
    </xf>
    <xf numFmtId="0" fontId="8" fillId="5" borderId="0" xfId="0" applyFont="1" applyFill="1" applyBorder="1" applyAlignment="1" applyProtection="1"/>
    <xf numFmtId="0" fontId="12" fillId="5" borderId="0" xfId="0" applyFont="1" applyFill="1" applyBorder="1" applyAlignment="1" applyProtection="1">
      <alignment vertical="top"/>
    </xf>
    <xf numFmtId="0" fontId="12" fillId="5" borderId="0" xfId="0" applyFont="1" applyFill="1" applyBorder="1" applyAlignment="1" applyProtection="1">
      <alignment horizontal="center" vertical="top"/>
    </xf>
    <xf numFmtId="0" fontId="6" fillId="5" borderId="0" xfId="0" applyFont="1" applyFill="1" applyAlignment="1" applyProtection="1">
      <alignment wrapText="1"/>
    </xf>
    <xf numFmtId="0" fontId="6" fillId="5" borderId="0" xfId="0" applyFont="1" applyFill="1" applyBorder="1" applyAlignment="1" applyProtection="1">
      <alignment wrapText="1"/>
    </xf>
    <xf numFmtId="0" fontId="14" fillId="2" borderId="0" xfId="0" applyFont="1" applyFill="1" applyProtection="1"/>
    <xf numFmtId="0" fontId="8" fillId="2" borderId="0" xfId="0" applyFont="1" applyFill="1" applyProtection="1"/>
    <xf numFmtId="0" fontId="6" fillId="5" borderId="0" xfId="0" applyFont="1" applyFill="1" applyAlignment="1" applyProtection="1">
      <alignment horizontal="left"/>
    </xf>
    <xf numFmtId="0" fontId="33" fillId="2" borderId="0" xfId="0" applyFont="1" applyFill="1" applyAlignment="1" applyProtection="1">
      <alignment horizontal="left" vertical="top"/>
    </xf>
    <xf numFmtId="0" fontId="33" fillId="5" borderId="0" xfId="0" applyFont="1" applyFill="1" applyAlignment="1" applyProtection="1">
      <alignment horizontal="left" vertical="top"/>
    </xf>
    <xf numFmtId="0" fontId="11" fillId="4" borderId="42" xfId="0" applyFont="1" applyFill="1" applyBorder="1" applyAlignment="1" applyProtection="1">
      <alignment horizontal="center"/>
    </xf>
    <xf numFmtId="49" fontId="6" fillId="3" borderId="1"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0" fontId="6" fillId="3" borderId="3" xfId="0" applyNumberFormat="1" applyFont="1" applyFill="1" applyBorder="1" applyAlignment="1" applyProtection="1">
      <alignment horizontal="left" vertical="center" wrapText="1"/>
      <protection locked="0"/>
    </xf>
    <xf numFmtId="169" fontId="6" fillId="3" borderId="3" xfId="1"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left" vertical="center" wrapText="1"/>
      <protection locked="0"/>
    </xf>
    <xf numFmtId="0" fontId="6" fillId="3" borderId="24"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169" fontId="6" fillId="3" borderId="24" xfId="0" applyNumberFormat="1" applyFont="1" applyFill="1" applyBorder="1" applyAlignment="1" applyProtection="1">
      <alignment horizontal="center" vertical="center"/>
      <protection locked="0"/>
    </xf>
    <xf numFmtId="0" fontId="6" fillId="3" borderId="24" xfId="0" applyNumberFormat="1" applyFont="1" applyFill="1" applyBorder="1" applyAlignment="1" applyProtection="1">
      <alignment horizontal="center" vertical="center" wrapText="1"/>
      <protection locked="0"/>
    </xf>
    <xf numFmtId="0" fontId="23" fillId="3" borderId="10" xfId="0" applyNumberFormat="1" applyFont="1" applyFill="1" applyBorder="1" applyAlignment="1" applyProtection="1">
      <alignment horizontal="center" vertical="center" wrapText="1"/>
      <protection locked="0"/>
    </xf>
    <xf numFmtId="169" fontId="6" fillId="3" borderId="3" xfId="0" applyNumberFormat="1" applyFont="1" applyFill="1" applyBorder="1" applyAlignment="1" applyProtection="1">
      <alignment horizontal="center" vertical="center"/>
      <protection locked="0"/>
    </xf>
    <xf numFmtId="169" fontId="6" fillId="3" borderId="3" xfId="0" applyNumberFormat="1" applyFont="1" applyFill="1" applyBorder="1" applyAlignment="1" applyProtection="1">
      <alignment horizontal="center" vertical="center" wrapText="1"/>
      <protection locked="0"/>
    </xf>
    <xf numFmtId="0" fontId="6" fillId="3" borderId="3" xfId="0" applyNumberFormat="1" applyFont="1" applyFill="1" applyBorder="1" applyAlignment="1" applyProtection="1">
      <alignment horizontal="center" vertical="center" wrapText="1"/>
      <protection locked="0"/>
    </xf>
    <xf numFmtId="0" fontId="23" fillId="3" borderId="49" xfId="0" applyNumberFormat="1" applyFont="1" applyFill="1" applyBorder="1" applyAlignment="1" applyProtection="1">
      <alignment horizontal="center" vertical="center" wrapText="1"/>
      <protection locked="0"/>
    </xf>
    <xf numFmtId="0" fontId="6" fillId="3" borderId="3" xfId="0" applyNumberFormat="1" applyFont="1" applyFill="1" applyBorder="1" applyAlignment="1" applyProtection="1">
      <alignment vertical="center" wrapText="1"/>
      <protection locked="0"/>
    </xf>
    <xf numFmtId="0" fontId="14" fillId="2" borderId="0" xfId="0" applyFont="1" applyFill="1" applyProtection="1">
      <protection locked="0"/>
    </xf>
    <xf numFmtId="0" fontId="12" fillId="5" borderId="50" xfId="0" applyFont="1" applyFill="1" applyBorder="1" applyAlignment="1" applyProtection="1">
      <alignment horizontal="center" vertical="center" wrapText="1"/>
    </xf>
    <xf numFmtId="0" fontId="12" fillId="5" borderId="50" xfId="0" applyFont="1" applyFill="1" applyBorder="1" applyAlignment="1" applyProtection="1">
      <alignment horizontal="center" vertical="center"/>
    </xf>
    <xf numFmtId="0" fontId="12" fillId="0" borderId="0" xfId="0" applyFont="1" applyFill="1" applyBorder="1" applyProtection="1"/>
    <xf numFmtId="0" fontId="35" fillId="2" borderId="0" xfId="0" applyFont="1" applyFill="1" applyBorder="1" applyAlignment="1" applyProtection="1">
      <alignment horizontal="center"/>
    </xf>
    <xf numFmtId="0" fontId="36" fillId="3" borderId="0" xfId="0" applyFont="1" applyFill="1" applyBorder="1" applyAlignment="1" applyProtection="1">
      <alignment horizontal="center"/>
      <protection locked="0"/>
    </xf>
    <xf numFmtId="164" fontId="6" fillId="3" borderId="3" xfId="1" applyNumberFormat="1" applyFont="1" applyFill="1" applyBorder="1" applyAlignment="1" applyProtection="1">
      <alignment horizontal="right" vertical="center" shrinkToFit="1"/>
      <protection locked="0"/>
    </xf>
    <xf numFmtId="164" fontId="6" fillId="3" borderId="24" xfId="0" applyNumberFormat="1" applyFont="1" applyFill="1" applyBorder="1" applyAlignment="1" applyProtection="1">
      <alignment horizontal="right" vertical="center" shrinkToFit="1"/>
      <protection locked="0"/>
    </xf>
    <xf numFmtId="164" fontId="6" fillId="3" borderId="24" xfId="1" applyNumberFormat="1" applyFont="1" applyFill="1" applyBorder="1" applyAlignment="1" applyProtection="1">
      <alignment horizontal="right" vertical="center" shrinkToFit="1"/>
      <protection locked="0"/>
    </xf>
    <xf numFmtId="164" fontId="6" fillId="3" borderId="3" xfId="0" applyNumberFormat="1" applyFont="1" applyFill="1" applyBorder="1" applyAlignment="1" applyProtection="1">
      <alignment horizontal="right" vertical="center" shrinkToFit="1"/>
      <protection locked="0"/>
    </xf>
    <xf numFmtId="0" fontId="6" fillId="3" borderId="24" xfId="0" applyNumberFormat="1" applyFont="1" applyFill="1" applyBorder="1" applyAlignment="1" applyProtection="1">
      <alignment horizontal="center" vertical="center" shrinkToFit="1"/>
      <protection locked="0"/>
    </xf>
    <xf numFmtId="0" fontId="6" fillId="3" borderId="3" xfId="0" applyNumberFormat="1" applyFont="1" applyFill="1" applyBorder="1" applyAlignment="1" applyProtection="1">
      <alignment horizontal="center" vertical="center" shrinkToFit="1"/>
      <protection locked="0"/>
    </xf>
    <xf numFmtId="44" fontId="12" fillId="4" borderId="51" xfId="0" applyNumberFormat="1" applyFont="1" applyFill="1" applyBorder="1" applyAlignment="1" applyProtection="1">
      <alignment horizontal="left" vertical="center" shrinkToFit="1"/>
    </xf>
    <xf numFmtId="0" fontId="14" fillId="0" borderId="0" xfId="0" applyFont="1" applyFill="1" applyBorder="1" applyProtection="1"/>
    <xf numFmtId="0" fontId="12" fillId="0" borderId="0" xfId="0" applyFont="1" applyFill="1" applyBorder="1"/>
    <xf numFmtId="0" fontId="12" fillId="0" borderId="0" xfId="0" applyNumberFormat="1" applyFont="1" applyFill="1" applyBorder="1" applyProtection="1"/>
    <xf numFmtId="0" fontId="12" fillId="0" borderId="0" xfId="0" applyFont="1" applyFill="1" applyBorder="1" applyAlignment="1" applyProtection="1">
      <alignment horizontal="center"/>
    </xf>
    <xf numFmtId="0" fontId="12" fillId="4" borderId="6" xfId="0" applyFont="1" applyFill="1" applyBorder="1" applyAlignment="1" applyProtection="1">
      <alignment horizontal="center"/>
    </xf>
    <xf numFmtId="0" fontId="12" fillId="0" borderId="0" xfId="0" applyNumberFormat="1" applyFont="1" applyFill="1" applyBorder="1" applyProtection="1">
      <protection locked="0"/>
    </xf>
    <xf numFmtId="0" fontId="12" fillId="0" borderId="0" xfId="0" applyFont="1" applyFill="1" applyBorder="1" applyAlignment="1"/>
    <xf numFmtId="0" fontId="8" fillId="2" borderId="0" xfId="0" applyFont="1" applyFill="1" applyAlignment="1" applyProtection="1">
      <alignment vertical="center" wrapText="1"/>
    </xf>
    <xf numFmtId="0" fontId="0" fillId="3" borderId="0" xfId="0" applyFill="1" applyBorder="1" applyProtection="1">
      <protection locked="0"/>
    </xf>
    <xf numFmtId="44" fontId="12" fillId="3" borderId="14" xfId="0" applyNumberFormat="1" applyFont="1" applyFill="1" applyBorder="1" applyAlignment="1" applyProtection="1">
      <alignment vertical="center" shrinkToFit="1"/>
      <protection locked="0"/>
    </xf>
    <xf numFmtId="0" fontId="16" fillId="4" borderId="3" xfId="0" applyFont="1" applyFill="1" applyBorder="1" applyAlignment="1" applyProtection="1">
      <alignment horizontal="center" vertical="center" wrapText="1"/>
    </xf>
    <xf numFmtId="0" fontId="25" fillId="2" borderId="0" xfId="0" applyFont="1" applyFill="1" applyAlignment="1">
      <alignment vertical="center" wrapText="1"/>
    </xf>
    <xf numFmtId="0" fontId="12" fillId="2" borderId="0" xfId="0" applyFont="1" applyFill="1" applyAlignment="1">
      <alignment vertical="center" wrapText="1"/>
    </xf>
    <xf numFmtId="0" fontId="0" fillId="4" borderId="42" xfId="0" applyFill="1" applyBorder="1" applyProtection="1"/>
    <xf numFmtId="0" fontId="0" fillId="4" borderId="13" xfId="0" applyFill="1" applyBorder="1" applyProtection="1"/>
    <xf numFmtId="0" fontId="12" fillId="2" borderId="0" xfId="0" applyFont="1" applyFill="1" applyBorder="1" applyAlignment="1" applyProtection="1">
      <alignment wrapText="1"/>
    </xf>
    <xf numFmtId="0" fontId="0" fillId="3" borderId="62" xfId="0" applyFill="1" applyBorder="1" applyAlignment="1" applyProtection="1">
      <alignment horizontal="center"/>
      <protection locked="0"/>
    </xf>
    <xf numFmtId="44" fontId="6" fillId="3" borderId="62" xfId="1" applyFill="1" applyBorder="1" applyAlignment="1" applyProtection="1">
      <alignment horizontal="center"/>
      <protection locked="0"/>
    </xf>
    <xf numFmtId="0" fontId="15" fillId="2" borderId="0" xfId="0" applyFont="1" applyFill="1" applyBorder="1" applyAlignment="1" applyProtection="1">
      <alignment horizontal="center" wrapText="1"/>
    </xf>
    <xf numFmtId="44" fontId="6" fillId="3" borderId="62" xfId="1" applyFont="1" applyFill="1" applyBorder="1" applyAlignment="1" applyProtection="1">
      <alignment horizontal="center"/>
      <protection locked="0"/>
    </xf>
    <xf numFmtId="0" fontId="12" fillId="5" borderId="0" xfId="0" applyFont="1" applyFill="1" applyAlignment="1" applyProtection="1">
      <alignment vertical="center"/>
    </xf>
    <xf numFmtId="0" fontId="23" fillId="5" borderId="0" xfId="0" applyFont="1" applyFill="1" applyAlignment="1" applyProtection="1">
      <alignment vertical="center" shrinkToFit="1"/>
    </xf>
    <xf numFmtId="0" fontId="0" fillId="5" borderId="0" xfId="0" applyFill="1" applyAlignment="1" applyProtection="1">
      <alignment vertical="center"/>
    </xf>
    <xf numFmtId="0" fontId="0" fillId="5" borderId="0" xfId="0" applyFill="1" applyAlignment="1" applyProtection="1">
      <alignment shrinkToFit="1"/>
    </xf>
    <xf numFmtId="0" fontId="10" fillId="3" borderId="49"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167" fontId="10" fillId="3" borderId="49" xfId="0" applyNumberFormat="1" applyFont="1" applyFill="1" applyBorder="1" applyAlignment="1" applyProtection="1">
      <alignment horizontal="center" vertical="center" wrapText="1"/>
      <protection locked="0"/>
    </xf>
    <xf numFmtId="0" fontId="13" fillId="4" borderId="43" xfId="0" applyFont="1" applyFill="1" applyBorder="1" applyAlignment="1" applyProtection="1">
      <alignment horizontal="right" vertical="center"/>
    </xf>
    <xf numFmtId="0" fontId="13" fillId="4" borderId="44" xfId="0" applyFont="1" applyFill="1" applyBorder="1" applyAlignment="1" applyProtection="1">
      <alignment horizontal="right" vertical="center"/>
    </xf>
    <xf numFmtId="0" fontId="10" fillId="3" borderId="65" xfId="0" applyFont="1" applyFill="1" applyBorder="1" applyAlignment="1" applyProtection="1">
      <alignment horizontal="center" vertical="center" wrapText="1"/>
      <protection locked="0"/>
    </xf>
    <xf numFmtId="0" fontId="13" fillId="4" borderId="64" xfId="0" applyFont="1" applyFill="1" applyBorder="1" applyAlignment="1" applyProtection="1">
      <alignment horizontal="right" vertical="center"/>
    </xf>
    <xf numFmtId="0" fontId="13" fillId="4" borderId="73" xfId="0" applyFont="1" applyFill="1" applyBorder="1" applyAlignment="1" applyProtection="1">
      <alignment horizontal="right" vertical="center"/>
    </xf>
    <xf numFmtId="0" fontId="43" fillId="2" borderId="74" xfId="0" applyFont="1" applyFill="1" applyBorder="1" applyAlignment="1" applyProtection="1">
      <alignment horizontal="left" vertical="center" wrapText="1" indent="2"/>
    </xf>
    <xf numFmtId="0" fontId="43" fillId="2" borderId="17" xfId="0" applyFont="1" applyFill="1" applyBorder="1" applyAlignment="1" applyProtection="1">
      <alignment horizontal="left" vertical="center" wrapText="1" indent="2"/>
    </xf>
    <xf numFmtId="0" fontId="45" fillId="2" borderId="49" xfId="2" applyFont="1" applyFill="1" applyBorder="1" applyAlignment="1" applyProtection="1">
      <alignment horizontal="left" vertical="center" wrapText="1"/>
    </xf>
    <xf numFmtId="0" fontId="45" fillId="2" borderId="65" xfId="2" applyFont="1" applyFill="1" applyBorder="1" applyAlignment="1" applyProtection="1">
      <alignment horizontal="left" vertical="center" wrapText="1"/>
    </xf>
    <xf numFmtId="166" fontId="46" fillId="3" borderId="3" xfId="0" applyNumberFormat="1" applyFont="1" applyFill="1" applyBorder="1" applyAlignment="1" applyProtection="1">
      <alignment horizontal="center"/>
      <protection locked="0"/>
    </xf>
    <xf numFmtId="44" fontId="16" fillId="4" borderId="14" xfId="0" applyNumberFormat="1" applyFont="1" applyFill="1" applyBorder="1" applyAlignment="1" applyProtection="1">
      <alignment shrinkToFit="1"/>
    </xf>
    <xf numFmtId="166" fontId="16" fillId="3" borderId="28" xfId="0" applyNumberFormat="1" applyFont="1" applyFill="1" applyBorder="1" applyAlignment="1" applyProtection="1">
      <alignment horizontal="center" shrinkToFit="1"/>
      <protection locked="0"/>
    </xf>
    <xf numFmtId="2" fontId="16" fillId="4" borderId="3" xfId="0" applyNumberFormat="1" applyFont="1" applyFill="1" applyBorder="1" applyAlignment="1">
      <alignment horizontal="right" shrinkToFit="1"/>
    </xf>
    <xf numFmtId="44" fontId="16" fillId="4" borderId="3" xfId="0" applyNumberFormat="1" applyFont="1" applyFill="1" applyBorder="1" applyAlignment="1">
      <alignment shrinkToFit="1"/>
    </xf>
    <xf numFmtId="44" fontId="16" fillId="4" borderId="14" xfId="0" applyNumberFormat="1" applyFont="1" applyFill="1" applyBorder="1" applyAlignment="1">
      <alignment shrinkToFit="1"/>
    </xf>
    <xf numFmtId="0" fontId="10" fillId="3" borderId="49" xfId="0" applyNumberFormat="1" applyFont="1" applyFill="1" applyBorder="1" applyAlignment="1" applyProtection="1">
      <alignment horizontal="center" vertical="center" wrapText="1"/>
      <protection locked="0"/>
    </xf>
    <xf numFmtId="0" fontId="11" fillId="11" borderId="0" xfId="0" applyFont="1" applyFill="1" applyBorder="1" applyAlignment="1" applyProtection="1">
      <alignment horizontal="left" vertical="center"/>
    </xf>
    <xf numFmtId="0" fontId="17" fillId="9" borderId="61" xfId="11" applyFont="1" applyFill="1" applyBorder="1" applyAlignment="1" applyProtection="1">
      <alignment horizontal="center" vertical="center" wrapText="1"/>
    </xf>
    <xf numFmtId="0" fontId="6" fillId="10" borderId="29" xfId="11" applyFont="1" applyFill="1" applyBorder="1" applyAlignment="1" applyProtection="1">
      <alignment horizontal="center" vertical="center"/>
      <protection locked="0"/>
    </xf>
    <xf numFmtId="0" fontId="6" fillId="10" borderId="3" xfId="11" applyFont="1" applyFill="1" applyBorder="1" applyAlignment="1" applyProtection="1">
      <alignment horizontal="center" vertical="center"/>
      <protection locked="0"/>
    </xf>
    <xf numFmtId="0" fontId="6" fillId="10" borderId="26" xfId="11" applyFont="1" applyFill="1" applyBorder="1" applyAlignment="1" applyProtection="1">
      <alignment horizontal="center" vertical="center"/>
      <protection locked="0"/>
    </xf>
    <xf numFmtId="0" fontId="6" fillId="10" borderId="34" xfId="11" applyFont="1" applyFill="1" applyBorder="1" applyAlignment="1" applyProtection="1">
      <alignment horizontal="center" vertical="center"/>
      <protection locked="0"/>
    </xf>
    <xf numFmtId="0" fontId="6" fillId="10" borderId="1" xfId="11" applyFont="1" applyFill="1" applyBorder="1" applyAlignment="1" applyProtection="1">
      <alignment horizontal="center" vertical="center"/>
      <protection locked="0"/>
    </xf>
    <xf numFmtId="0" fontId="6" fillId="10" borderId="25" xfId="11" applyFont="1" applyFill="1" applyBorder="1" applyAlignment="1" applyProtection="1">
      <alignment horizontal="center" vertical="center"/>
      <protection locked="0"/>
    </xf>
    <xf numFmtId="0" fontId="0" fillId="11" borderId="0" xfId="0" applyFill="1" applyAlignment="1">
      <alignment vertical="center"/>
    </xf>
    <xf numFmtId="0" fontId="0" fillId="11" borderId="0" xfId="0" applyFill="1" applyBorder="1" applyAlignment="1" applyProtection="1">
      <alignment vertical="center"/>
    </xf>
    <xf numFmtId="0" fontId="0" fillId="11" borderId="0" xfId="0" applyFill="1" applyAlignment="1" applyProtection="1">
      <alignment vertical="center"/>
    </xf>
    <xf numFmtId="0" fontId="0" fillId="11" borderId="0" xfId="0" applyFill="1" applyBorder="1" applyAlignment="1" applyProtection="1">
      <alignment horizontal="left" vertical="center"/>
    </xf>
    <xf numFmtId="0" fontId="6" fillId="11" borderId="0" xfId="0" applyFont="1" applyFill="1" applyAlignment="1" applyProtection="1">
      <alignment vertical="center"/>
    </xf>
    <xf numFmtId="44" fontId="6" fillId="10" borderId="3" xfId="11" applyNumberFormat="1" applyFont="1" applyFill="1" applyBorder="1" applyAlignment="1" applyProtection="1">
      <alignment horizontal="right" vertical="center"/>
      <protection locked="0"/>
    </xf>
    <xf numFmtId="0" fontId="6" fillId="5" borderId="50" xfId="0" applyFont="1" applyFill="1" applyBorder="1" applyAlignment="1" applyProtection="1">
      <alignment horizontal="center" vertical="center" wrapText="1"/>
    </xf>
    <xf numFmtId="44" fontId="9" fillId="9" borderId="33" xfId="1" applyFont="1" applyFill="1" applyBorder="1" applyAlignment="1" applyProtection="1">
      <alignment horizontal="left" vertical="center"/>
    </xf>
    <xf numFmtId="44" fontId="9" fillId="9" borderId="14" xfId="1" applyFont="1" applyFill="1" applyBorder="1" applyAlignment="1" applyProtection="1">
      <alignment horizontal="left" vertical="center"/>
    </xf>
    <xf numFmtId="44" fontId="9" fillId="9" borderId="27" xfId="1" applyFont="1" applyFill="1" applyBorder="1" applyAlignment="1" applyProtection="1">
      <alignment horizontal="left" vertical="center"/>
    </xf>
    <xf numFmtId="44" fontId="9" fillId="9" borderId="33" xfId="1" applyFont="1" applyFill="1" applyBorder="1" applyAlignment="1">
      <alignment horizontal="left" vertical="center"/>
    </xf>
    <xf numFmtId="44" fontId="9" fillId="9" borderId="14" xfId="1" applyFont="1" applyFill="1" applyBorder="1" applyAlignment="1">
      <alignment horizontal="left" vertical="center"/>
    </xf>
    <xf numFmtId="44" fontId="9" fillId="9" borderId="27" xfId="1" applyFont="1" applyFill="1" applyBorder="1" applyAlignment="1">
      <alignment horizontal="left" vertical="center"/>
    </xf>
    <xf numFmtId="0" fontId="17" fillId="9" borderId="59" xfId="11" applyFont="1" applyFill="1" applyBorder="1" applyAlignment="1" applyProtection="1">
      <alignment horizontal="center" vertical="center" wrapText="1"/>
    </xf>
    <xf numFmtId="0" fontId="17" fillId="9" borderId="60" xfId="1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protection locked="0"/>
    </xf>
    <xf numFmtId="0" fontId="14" fillId="10" borderId="3" xfId="0" applyFont="1" applyFill="1" applyBorder="1" applyAlignment="1" applyProtection="1">
      <alignment horizontal="center" wrapText="1"/>
    </xf>
    <xf numFmtId="166" fontId="46" fillId="3" borderId="13" xfId="0" applyNumberFormat="1" applyFont="1" applyFill="1" applyBorder="1" applyAlignment="1" applyProtection="1">
      <alignment horizontal="center"/>
      <protection locked="0"/>
    </xf>
    <xf numFmtId="44" fontId="16" fillId="10" borderId="14" xfId="0" applyNumberFormat="1" applyFont="1" applyFill="1" applyBorder="1" applyAlignment="1" applyProtection="1">
      <alignment shrinkToFit="1"/>
    </xf>
    <xf numFmtId="166" fontId="46" fillId="3" borderId="42" xfId="0" applyNumberFormat="1" applyFont="1" applyFill="1" applyBorder="1" applyAlignment="1" applyProtection="1">
      <alignment horizontal="center"/>
      <protection locked="0"/>
    </xf>
    <xf numFmtId="2" fontId="46" fillId="4" borderId="35" xfId="0" applyNumberFormat="1" applyFont="1" applyFill="1" applyBorder="1" applyAlignment="1">
      <alignment horizontal="right" shrinkToFit="1"/>
    </xf>
    <xf numFmtId="2" fontId="46" fillId="4" borderId="1" xfId="0" applyNumberFormat="1" applyFont="1" applyFill="1" applyBorder="1" applyAlignment="1">
      <alignment horizontal="right" shrinkToFit="1"/>
    </xf>
    <xf numFmtId="0" fontId="9" fillId="5" borderId="51" xfId="0" applyFont="1" applyFill="1" applyBorder="1" applyAlignment="1" applyProtection="1">
      <alignment horizontal="center" vertical="center" wrapText="1"/>
    </xf>
    <xf numFmtId="0" fontId="37" fillId="5" borderId="3" xfId="0" applyFont="1" applyFill="1" applyBorder="1" applyAlignment="1" applyProtection="1">
      <alignment horizontal="center" vertical="center"/>
    </xf>
    <xf numFmtId="0" fontId="16" fillId="4" borderId="1" xfId="0" applyFont="1" applyFill="1" applyBorder="1" applyAlignment="1">
      <alignment horizontal="left" vertical="center" wrapText="1"/>
    </xf>
    <xf numFmtId="0" fontId="16" fillId="10" borderId="3" xfId="0" applyFont="1" applyFill="1" applyBorder="1" applyAlignment="1" applyProtection="1">
      <alignment horizontal="left" vertical="center" wrapText="1"/>
    </xf>
    <xf numFmtId="0" fontId="6" fillId="2" borderId="0" xfId="0" applyFont="1" applyFill="1"/>
    <xf numFmtId="0" fontId="6" fillId="4" borderId="48" xfId="0" applyFont="1" applyFill="1" applyBorder="1" applyAlignment="1" applyProtection="1">
      <alignment horizontal="center" vertical="center"/>
    </xf>
    <xf numFmtId="0" fontId="9" fillId="5" borderId="0" xfId="0" applyFont="1" applyFill="1" applyAlignment="1" applyProtection="1">
      <alignment horizontal="center" vertical="center" wrapText="1"/>
    </xf>
    <xf numFmtId="0" fontId="9" fillId="5" borderId="24" xfId="0" applyFont="1" applyFill="1" applyBorder="1" applyAlignment="1" applyProtection="1">
      <alignment horizontal="center" vertical="center" wrapText="1"/>
    </xf>
    <xf numFmtId="0" fontId="9" fillId="5" borderId="51" xfId="0" applyFont="1" applyFill="1" applyBorder="1" applyAlignment="1" applyProtection="1">
      <alignment horizontal="center" vertical="center"/>
    </xf>
    <xf numFmtId="0" fontId="17" fillId="5" borderId="3" xfId="0" applyFont="1" applyFill="1" applyBorder="1" applyAlignment="1" applyProtection="1">
      <alignment horizontal="center" vertical="center"/>
    </xf>
    <xf numFmtId="0" fontId="12" fillId="4" borderId="48" xfId="0" applyFont="1" applyFill="1" applyBorder="1" applyAlignment="1" applyProtection="1">
      <alignment horizontal="center" vertical="center"/>
    </xf>
    <xf numFmtId="0" fontId="9" fillId="4" borderId="45" xfId="0" applyFont="1" applyFill="1" applyBorder="1" applyAlignment="1" applyProtection="1">
      <alignment horizontal="center"/>
    </xf>
    <xf numFmtId="0" fontId="16" fillId="10" borderId="28" xfId="0" applyFont="1" applyFill="1" applyBorder="1" applyAlignment="1" applyProtection="1">
      <alignment horizontal="center" vertical="center" wrapText="1"/>
    </xf>
    <xf numFmtId="0" fontId="41" fillId="8" borderId="39" xfId="0" applyFont="1" applyFill="1" applyBorder="1" applyAlignment="1" applyProtection="1">
      <alignment horizontal="center" vertical="center" wrapText="1"/>
    </xf>
    <xf numFmtId="0" fontId="16" fillId="4" borderId="28" xfId="0" applyFont="1" applyFill="1" applyBorder="1" applyAlignment="1" applyProtection="1">
      <alignment horizontal="center" vertical="center" wrapText="1"/>
    </xf>
    <xf numFmtId="0" fontId="52" fillId="13" borderId="3" xfId="0" applyFont="1" applyFill="1" applyBorder="1" applyAlignment="1" applyProtection="1">
      <alignment horizontal="center" vertical="center" wrapText="1"/>
      <protection locked="0"/>
    </xf>
    <xf numFmtId="7" fontId="52" fillId="13" borderId="3" xfId="1" applyNumberFormat="1" applyFont="1" applyFill="1" applyBorder="1" applyAlignment="1" applyProtection="1">
      <alignment horizontal="center" vertical="center" wrapText="1"/>
      <protection locked="0"/>
    </xf>
    <xf numFmtId="0" fontId="51" fillId="11" borderId="0" xfId="0" applyFont="1" applyFill="1" applyProtection="1">
      <protection locked="0"/>
    </xf>
    <xf numFmtId="0" fontId="48" fillId="11" borderId="0" xfId="0" applyFont="1" applyFill="1" applyBorder="1" applyAlignment="1" applyProtection="1">
      <alignment horizontal="center" vertical="center"/>
      <protection locked="0"/>
    </xf>
    <xf numFmtId="0" fontId="51" fillId="11" borderId="3" xfId="0" applyFont="1" applyFill="1" applyBorder="1" applyAlignment="1" applyProtection="1">
      <alignment horizontal="center" vertical="center" wrapText="1"/>
      <protection locked="0"/>
    </xf>
    <xf numFmtId="172" fontId="51" fillId="11" borderId="3" xfId="0" applyNumberFormat="1" applyFont="1" applyFill="1" applyBorder="1" applyAlignment="1" applyProtection="1">
      <alignment horizontal="center" vertical="center" wrapText="1"/>
      <protection locked="0"/>
    </xf>
    <xf numFmtId="164" fontId="51" fillId="11" borderId="0" xfId="0" applyNumberFormat="1" applyFont="1" applyFill="1" applyProtection="1">
      <protection locked="0"/>
    </xf>
    <xf numFmtId="0" fontId="45" fillId="2" borderId="58" xfId="2" applyFont="1" applyFill="1" applyBorder="1" applyAlignment="1" applyProtection="1">
      <alignment horizontal="left" vertical="center" wrapText="1"/>
    </xf>
    <xf numFmtId="0" fontId="13" fillId="4" borderId="66" xfId="0" applyFont="1" applyFill="1" applyBorder="1" applyAlignment="1" applyProtection="1">
      <alignment horizontal="right" vertical="center"/>
    </xf>
    <xf numFmtId="167" fontId="10" fillId="3" borderId="18" xfId="0" applyNumberFormat="1" applyFont="1" applyFill="1" applyBorder="1" applyAlignment="1" applyProtection="1">
      <alignment horizontal="center" vertical="center" wrapText="1"/>
      <protection locked="0"/>
    </xf>
    <xf numFmtId="0" fontId="43" fillId="2" borderId="57" xfId="0" applyFont="1" applyFill="1" applyBorder="1" applyAlignment="1" applyProtection="1">
      <alignment horizontal="left" vertical="center" wrapText="1" indent="2"/>
    </xf>
    <xf numFmtId="0" fontId="6" fillId="10" borderId="17" xfId="11" applyFont="1" applyFill="1" applyBorder="1" applyAlignment="1" applyProtection="1">
      <alignment horizontal="left" vertical="center"/>
      <protection locked="0"/>
    </xf>
    <xf numFmtId="0" fontId="6" fillId="10" borderId="58" xfId="11" applyFont="1" applyFill="1" applyBorder="1" applyAlignment="1" applyProtection="1">
      <alignment horizontal="left" vertical="center"/>
      <protection locked="0"/>
    </xf>
    <xf numFmtId="0" fontId="6" fillId="10" borderId="13" xfId="11" applyFont="1" applyFill="1" applyBorder="1" applyAlignment="1" applyProtection="1">
      <alignment horizontal="left" vertical="center"/>
      <protection locked="0"/>
    </xf>
    <xf numFmtId="0" fontId="6" fillId="10" borderId="42" xfId="11" applyFont="1" applyFill="1" applyBorder="1" applyAlignment="1" applyProtection="1">
      <alignment horizontal="left" vertical="center"/>
      <protection locked="0"/>
    </xf>
    <xf numFmtId="0" fontId="37" fillId="10" borderId="65" xfId="0" applyFont="1" applyFill="1" applyBorder="1" applyAlignment="1">
      <alignment horizontal="center" vertical="center" wrapText="1"/>
    </xf>
    <xf numFmtId="0" fontId="16" fillId="4" borderId="35" xfId="0" applyFont="1" applyFill="1" applyBorder="1" applyAlignment="1">
      <alignment horizontal="left" vertical="center" wrapText="1"/>
    </xf>
    <xf numFmtId="0" fontId="16" fillId="10" borderId="0" xfId="0" applyFont="1" applyFill="1" applyBorder="1" applyAlignment="1" applyProtection="1">
      <alignment horizontal="left" vertical="center" wrapText="1"/>
      <protection locked="0"/>
    </xf>
    <xf numFmtId="0" fontId="16" fillId="10" borderId="24" xfId="0" applyFont="1" applyFill="1" applyBorder="1" applyAlignment="1" applyProtection="1">
      <alignment horizontal="center" vertical="center" wrapText="1"/>
    </xf>
    <xf numFmtId="2" fontId="16" fillId="4" borderId="28" xfId="0" applyNumberFormat="1" applyFont="1" applyFill="1" applyBorder="1" applyAlignment="1">
      <alignment horizontal="right" shrinkToFit="1"/>
    </xf>
    <xf numFmtId="44" fontId="16" fillId="4" borderId="28" xfId="0" applyNumberFormat="1" applyFont="1" applyFill="1" applyBorder="1" applyAlignment="1">
      <alignment shrinkToFit="1"/>
    </xf>
    <xf numFmtId="44" fontId="16" fillId="4" borderId="36" xfId="0" applyNumberFormat="1" applyFont="1" applyFill="1" applyBorder="1" applyAlignment="1">
      <alignment shrinkToFit="1"/>
    </xf>
    <xf numFmtId="0" fontId="11" fillId="9" borderId="9" xfId="0" applyFont="1" applyFill="1" applyBorder="1" applyAlignment="1" applyProtection="1">
      <alignment horizontal="left" vertical="center"/>
    </xf>
    <xf numFmtId="0" fontId="11" fillId="9" borderId="0" xfId="0" applyFont="1" applyFill="1" applyBorder="1" applyAlignment="1" applyProtection="1">
      <alignment horizontal="left" vertical="center"/>
    </xf>
    <xf numFmtId="44" fontId="9" fillId="9" borderId="78" xfId="0" applyNumberFormat="1" applyFont="1" applyFill="1" applyBorder="1" applyAlignment="1" applyProtection="1">
      <alignment horizontal="left" vertical="center"/>
    </xf>
    <xf numFmtId="44" fontId="9" fillId="9" borderId="61" xfId="0" applyNumberFormat="1" applyFont="1" applyFill="1" applyBorder="1" applyAlignment="1" applyProtection="1">
      <alignment horizontal="left" vertical="center"/>
    </xf>
    <xf numFmtId="0" fontId="12" fillId="5" borderId="23" xfId="0" applyFont="1" applyFill="1" applyBorder="1" applyAlignment="1" applyProtection="1">
      <alignment horizontal="center" vertical="center" wrapText="1"/>
    </xf>
    <xf numFmtId="44" fontId="12" fillId="4" borderId="24" xfId="0" applyNumberFormat="1" applyFont="1" applyFill="1" applyBorder="1" applyAlignment="1" applyProtection="1">
      <alignment horizontal="left" vertical="center" shrinkToFit="1"/>
    </xf>
    <xf numFmtId="44" fontId="12" fillId="3" borderId="36" xfId="0" applyNumberFormat="1" applyFont="1" applyFill="1" applyBorder="1" applyAlignment="1" applyProtection="1">
      <alignment vertical="center" shrinkToFit="1"/>
      <protection locked="0"/>
    </xf>
    <xf numFmtId="0" fontId="9" fillId="5" borderId="38" xfId="0" applyFont="1" applyFill="1" applyBorder="1" applyAlignment="1" applyProtection="1">
      <alignment horizontal="center" vertical="center"/>
    </xf>
    <xf numFmtId="0" fontId="9" fillId="5" borderId="60" xfId="0" applyFont="1" applyFill="1" applyBorder="1" applyAlignment="1" applyProtection="1">
      <alignment horizontal="center" vertical="center"/>
    </xf>
    <xf numFmtId="0" fontId="9" fillId="5" borderId="40" xfId="0" applyFont="1" applyFill="1" applyBorder="1" applyAlignment="1" applyProtection="1">
      <alignment horizontal="center" vertical="center" wrapText="1"/>
    </xf>
    <xf numFmtId="0" fontId="37" fillId="5" borderId="35" xfId="0" applyFont="1" applyFill="1" applyBorder="1" applyAlignment="1" applyProtection="1">
      <alignment horizontal="center" vertical="center" wrapText="1" shrinkToFit="1"/>
    </xf>
    <xf numFmtId="0" fontId="37" fillId="5" borderId="28" xfId="0" applyFont="1" applyFill="1" applyBorder="1" applyAlignment="1" applyProtection="1">
      <alignment horizontal="center" vertical="center" wrapText="1"/>
    </xf>
    <xf numFmtId="0" fontId="37" fillId="5" borderId="36" xfId="0" applyFont="1" applyFill="1" applyBorder="1" applyAlignment="1" applyProtection="1">
      <alignment horizontal="center" vertical="center" wrapText="1"/>
    </xf>
    <xf numFmtId="0" fontId="37" fillId="12" borderId="81" xfId="0" applyFont="1" applyFill="1" applyBorder="1" applyAlignment="1" applyProtection="1">
      <alignment horizontal="center" vertical="center" wrapText="1"/>
    </xf>
    <xf numFmtId="0" fontId="37" fillId="12" borderId="78" xfId="0" applyFont="1" applyFill="1" applyBorder="1" applyAlignment="1" applyProtection="1">
      <alignment horizontal="center" vertical="center" wrapText="1"/>
    </xf>
    <xf numFmtId="0" fontId="37" fillId="12" borderId="71" xfId="0" applyFont="1" applyFill="1" applyBorder="1" applyAlignment="1" applyProtection="1">
      <alignment horizontal="center" vertical="center" wrapText="1"/>
    </xf>
    <xf numFmtId="0" fontId="37" fillId="12" borderId="72" xfId="0" applyFont="1" applyFill="1" applyBorder="1" applyAlignment="1" applyProtection="1">
      <alignment horizontal="center" vertical="center" wrapText="1"/>
    </xf>
    <xf numFmtId="0" fontId="37" fillId="10" borderId="18" xfId="0" applyFont="1" applyFill="1" applyBorder="1" applyAlignment="1">
      <alignment horizontal="center" vertical="center" wrapText="1"/>
    </xf>
    <xf numFmtId="2" fontId="37" fillId="15" borderId="34" xfId="0" applyNumberFormat="1" applyFont="1" applyFill="1" applyBorder="1" applyAlignment="1">
      <alignment horizontal="right" vertical="center" shrinkToFit="1"/>
    </xf>
    <xf numFmtId="2" fontId="37" fillId="15" borderId="29" xfId="0" applyNumberFormat="1" applyFont="1" applyFill="1" applyBorder="1" applyAlignment="1">
      <alignment horizontal="left" vertical="center"/>
    </xf>
    <xf numFmtId="44" fontId="37" fillId="15" borderId="33" xfId="0" applyNumberFormat="1" applyFont="1" applyFill="1" applyBorder="1" applyAlignment="1">
      <alignment vertical="center" shrinkToFit="1"/>
    </xf>
    <xf numFmtId="2" fontId="37" fillId="15" borderId="1" xfId="0" applyNumberFormat="1" applyFont="1" applyFill="1" applyBorder="1" applyAlignment="1">
      <alignment horizontal="right" vertical="center" shrinkToFit="1"/>
    </xf>
    <xf numFmtId="2" fontId="37" fillId="15" borderId="3" xfId="0" applyNumberFormat="1" applyFont="1" applyFill="1" applyBorder="1" applyAlignment="1">
      <alignment horizontal="left" vertical="center"/>
    </xf>
    <xf numFmtId="44" fontId="37" fillId="15" borderId="14" xfId="0" applyNumberFormat="1" applyFont="1" applyFill="1" applyBorder="1" applyAlignment="1">
      <alignment vertical="center" shrinkToFit="1"/>
    </xf>
    <xf numFmtId="2" fontId="37" fillId="15" borderId="25" xfId="0" applyNumberFormat="1" applyFont="1" applyFill="1" applyBorder="1" applyAlignment="1">
      <alignment horizontal="right" vertical="center" shrinkToFit="1"/>
    </xf>
    <xf numFmtId="2" fontId="37" fillId="15" borderId="26" xfId="0" applyNumberFormat="1" applyFont="1" applyFill="1" applyBorder="1" applyAlignment="1">
      <alignment horizontal="left" vertical="center"/>
    </xf>
    <xf numFmtId="44" fontId="37" fillId="15" borderId="27" xfId="0" applyNumberFormat="1" applyFont="1" applyFill="1" applyBorder="1" applyAlignment="1">
      <alignment vertical="center" shrinkToFit="1"/>
    </xf>
    <xf numFmtId="0" fontId="13" fillId="15" borderId="82" xfId="0" applyFont="1" applyFill="1" applyBorder="1" applyAlignment="1">
      <alignment vertical="center"/>
    </xf>
    <xf numFmtId="168" fontId="37" fillId="15" borderId="83" xfId="0" applyNumberFormat="1" applyFont="1" applyFill="1" applyBorder="1" applyAlignment="1" applyProtection="1">
      <alignment horizontal="right" vertical="center" wrapText="1"/>
    </xf>
    <xf numFmtId="0" fontId="13" fillId="15" borderId="84" xfId="0" applyFont="1" applyFill="1" applyBorder="1" applyAlignment="1">
      <alignment vertical="center"/>
    </xf>
    <xf numFmtId="168" fontId="37" fillId="15" borderId="85" xfId="0" applyNumberFormat="1" applyFont="1" applyFill="1" applyBorder="1" applyAlignment="1" applyProtection="1">
      <alignment horizontal="right" vertical="center"/>
    </xf>
    <xf numFmtId="0" fontId="13" fillId="15" borderId="86" xfId="0" applyFont="1" applyFill="1" applyBorder="1" applyAlignment="1">
      <alignment vertical="center"/>
    </xf>
    <xf numFmtId="0" fontId="37" fillId="15" borderId="87" xfId="0" applyFont="1" applyFill="1" applyBorder="1" applyAlignment="1">
      <alignment horizontal="right" vertical="center"/>
    </xf>
    <xf numFmtId="44" fontId="16" fillId="4" borderId="36" xfId="0" applyNumberFormat="1" applyFont="1" applyFill="1" applyBorder="1" applyAlignment="1" applyProtection="1">
      <alignment shrinkToFit="1"/>
    </xf>
    <xf numFmtId="2" fontId="37" fillId="15" borderId="59" xfId="0" applyNumberFormat="1" applyFont="1" applyFill="1" applyBorder="1" applyAlignment="1" applyProtection="1">
      <alignment horizontal="center" vertical="center" wrapText="1"/>
    </xf>
    <xf numFmtId="44" fontId="37" fillId="15" borderId="61" xfId="0" applyNumberFormat="1" applyFont="1" applyFill="1" applyBorder="1" applyAlignment="1" applyProtection="1">
      <alignment vertical="center" shrinkToFit="1"/>
    </xf>
    <xf numFmtId="164" fontId="9" fillId="15" borderId="3" xfId="1" applyNumberFormat="1" applyFont="1" applyFill="1" applyBorder="1" applyAlignment="1" applyProtection="1">
      <alignment shrinkToFit="1"/>
    </xf>
    <xf numFmtId="164" fontId="9" fillId="15" borderId="3" xfId="1" applyNumberFormat="1" applyFont="1" applyFill="1" applyBorder="1" applyAlignment="1" applyProtection="1">
      <alignment horizontal="right" vertical="center" wrapText="1"/>
    </xf>
    <xf numFmtId="164" fontId="9" fillId="15" borderId="3" xfId="1" applyNumberFormat="1" applyFont="1" applyFill="1" applyBorder="1" applyAlignment="1" applyProtection="1">
      <alignment horizontal="right" shrinkToFit="1"/>
    </xf>
    <xf numFmtId="44" fontId="9" fillId="15" borderId="27" xfId="1" applyFont="1" applyFill="1" applyBorder="1" applyAlignment="1" applyProtection="1">
      <alignment horizontal="left" vertical="center"/>
    </xf>
    <xf numFmtId="0" fontId="45" fillId="2" borderId="4" xfId="2" applyFont="1" applyFill="1" applyBorder="1" applyAlignment="1" applyProtection="1">
      <alignment horizontal="left" vertical="center" wrapText="1"/>
    </xf>
    <xf numFmtId="0" fontId="45" fillId="2" borderId="22" xfId="2" applyFont="1" applyFill="1" applyBorder="1" applyAlignment="1" applyProtection="1">
      <alignment horizontal="left" vertical="center" wrapText="1"/>
    </xf>
    <xf numFmtId="0" fontId="45" fillId="2" borderId="63" xfId="2" applyFont="1" applyFill="1" applyBorder="1" applyAlignment="1" applyProtection="1">
      <alignment horizontal="left" vertical="center" wrapText="1"/>
    </xf>
    <xf numFmtId="0" fontId="10" fillId="3" borderId="63" xfId="0" applyFont="1" applyFill="1" applyBorder="1" applyAlignment="1" applyProtection="1">
      <alignment horizontal="center" vertical="center" wrapText="1"/>
      <protection locked="0"/>
    </xf>
    <xf numFmtId="10" fontId="0" fillId="0" borderId="0" xfId="0" applyNumberFormat="1"/>
    <xf numFmtId="44" fontId="16" fillId="10" borderId="28" xfId="0" applyNumberFormat="1" applyFont="1" applyFill="1" applyBorder="1" applyAlignment="1" applyProtection="1">
      <alignment shrinkToFit="1"/>
    </xf>
    <xf numFmtId="10" fontId="16" fillId="4" borderId="28" xfId="0" applyNumberFormat="1" applyFont="1" applyFill="1" applyBorder="1" applyAlignment="1" applyProtection="1">
      <alignment shrinkToFit="1"/>
    </xf>
    <xf numFmtId="44" fontId="16" fillId="9" borderId="3" xfId="0" applyNumberFormat="1" applyFont="1" applyFill="1" applyBorder="1" applyAlignment="1" applyProtection="1">
      <alignment shrinkToFit="1"/>
    </xf>
    <xf numFmtId="10" fontId="16" fillId="4" borderId="3" xfId="0" applyNumberFormat="1" applyFont="1" applyFill="1" applyBorder="1" applyAlignment="1" applyProtection="1">
      <alignment shrinkToFit="1"/>
    </xf>
    <xf numFmtId="44" fontId="53" fillId="0" borderId="3" xfId="1" applyFont="1" applyBorder="1"/>
    <xf numFmtId="0" fontId="53" fillId="0" borderId="3" xfId="0" applyFont="1" applyBorder="1"/>
    <xf numFmtId="49" fontId="53" fillId="0" borderId="3" xfId="0" applyNumberFormat="1" applyFont="1" applyBorder="1"/>
    <xf numFmtId="0" fontId="53" fillId="0" borderId="3" xfId="0" applyFont="1" applyBorder="1" applyAlignment="1">
      <alignment horizontal="left"/>
    </xf>
    <xf numFmtId="0" fontId="53" fillId="0" borderId="3" xfId="0" applyFont="1" applyFill="1" applyBorder="1" applyAlignment="1">
      <alignment horizontal="left"/>
    </xf>
    <xf numFmtId="0" fontId="53" fillId="0" borderId="3" xfId="0" applyFont="1" applyFill="1" applyBorder="1"/>
    <xf numFmtId="0" fontId="54" fillId="0" borderId="3" xfId="0" applyFont="1" applyBorder="1" applyAlignment="1">
      <alignment horizontal="center"/>
    </xf>
    <xf numFmtId="0" fontId="53" fillId="0" borderId="3" xfId="0" applyFont="1" applyBorder="1" applyAlignment="1">
      <alignment horizontal="center"/>
    </xf>
    <xf numFmtId="49" fontId="54" fillId="0" borderId="3" xfId="0" applyNumberFormat="1" applyFont="1" applyBorder="1" applyAlignment="1">
      <alignment horizontal="center"/>
    </xf>
    <xf numFmtId="49" fontId="54" fillId="0" borderId="3" xfId="0" applyNumberFormat="1" applyFont="1" applyBorder="1"/>
    <xf numFmtId="2" fontId="53" fillId="0" borderId="3" xfId="0" applyNumberFormat="1" applyFont="1" applyBorder="1"/>
    <xf numFmtId="0" fontId="6" fillId="0" borderId="3" xfId="0" applyFont="1" applyBorder="1"/>
    <xf numFmtId="0" fontId="0" fillId="0" borderId="3" xfId="0" applyBorder="1"/>
    <xf numFmtId="0" fontId="14" fillId="10" borderId="3" xfId="0" applyFont="1" applyFill="1" applyBorder="1" applyAlignment="1" applyProtection="1">
      <alignment horizontal="center" wrapText="1"/>
      <protection locked="0"/>
    </xf>
    <xf numFmtId="0" fontId="6"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center" wrapText="1"/>
    </xf>
    <xf numFmtId="0" fontId="6" fillId="0" borderId="0" xfId="0" applyFont="1" applyProtection="1"/>
    <xf numFmtId="10" fontId="0" fillId="0" borderId="0" xfId="0" applyNumberFormat="1" applyProtection="1"/>
    <xf numFmtId="0" fontId="0" fillId="0" borderId="0" xfId="0" applyProtection="1"/>
    <xf numFmtId="14" fontId="6" fillId="3" borderId="9" xfId="0" applyNumberFormat="1" applyFont="1" applyFill="1" applyBorder="1" applyAlignment="1" applyProtection="1">
      <alignment horizontal="left" vertical="center" wrapText="1"/>
      <protection locked="0"/>
    </xf>
    <xf numFmtId="0" fontId="15" fillId="3" borderId="10" xfId="0" applyNumberFormat="1" applyFont="1" applyFill="1" applyBorder="1" applyAlignment="1" applyProtection="1">
      <alignment horizontal="center" vertical="center" wrapText="1"/>
      <protection locked="0"/>
    </xf>
    <xf numFmtId="0" fontId="15" fillId="3" borderId="49" xfId="0" applyNumberFormat="1" applyFont="1" applyFill="1" applyBorder="1" applyAlignment="1" applyProtection="1">
      <alignment horizontal="center" vertical="center" wrapText="1"/>
      <protection locked="0"/>
    </xf>
    <xf numFmtId="0" fontId="6" fillId="3" borderId="15" xfId="0" applyFont="1" applyFill="1" applyBorder="1" applyAlignment="1" applyProtection="1">
      <alignment horizontal="left" vertical="center" wrapText="1"/>
      <protection locked="0"/>
    </xf>
    <xf numFmtId="0" fontId="6" fillId="3" borderId="51" xfId="0" applyFont="1" applyFill="1" applyBorder="1" applyAlignment="1" applyProtection="1">
      <alignment horizontal="left" vertical="center" wrapText="1"/>
      <protection locked="0"/>
    </xf>
    <xf numFmtId="164" fontId="6" fillId="3" borderId="51" xfId="0" applyNumberFormat="1" applyFont="1" applyFill="1" applyBorder="1" applyAlignment="1" applyProtection="1">
      <alignment horizontal="right" vertical="center" shrinkToFit="1"/>
      <protection locked="0"/>
    </xf>
    <xf numFmtId="164" fontId="6" fillId="3" borderId="51" xfId="1" applyNumberFormat="1" applyFont="1" applyFill="1" applyBorder="1" applyAlignment="1" applyProtection="1">
      <alignment horizontal="right" vertical="center" shrinkToFit="1"/>
      <protection locked="0"/>
    </xf>
    <xf numFmtId="169" fontId="6" fillId="3" borderId="51" xfId="0" applyNumberFormat="1" applyFont="1" applyFill="1" applyBorder="1" applyAlignment="1" applyProtection="1">
      <alignment horizontal="center" vertical="center"/>
      <protection locked="0"/>
    </xf>
    <xf numFmtId="169" fontId="6" fillId="3" borderId="51" xfId="0" applyNumberFormat="1" applyFont="1" applyFill="1" applyBorder="1" applyAlignment="1" applyProtection="1">
      <alignment horizontal="center" vertical="center" wrapText="1"/>
      <protection locked="0"/>
    </xf>
    <xf numFmtId="0" fontId="6" fillId="3" borderId="51" xfId="0" applyNumberFormat="1" applyFont="1" applyFill="1" applyBorder="1" applyAlignment="1" applyProtection="1">
      <alignment horizontal="center" vertical="center" shrinkToFit="1"/>
      <protection locked="0"/>
    </xf>
    <xf numFmtId="0" fontId="6" fillId="3" borderId="51" xfId="0" applyNumberFormat="1" applyFont="1" applyFill="1" applyBorder="1" applyAlignment="1" applyProtection="1">
      <alignment horizontal="center" vertical="center" wrapText="1"/>
      <protection locked="0"/>
    </xf>
    <xf numFmtId="0" fontId="23" fillId="3" borderId="18" xfId="0" applyNumberFormat="1" applyFont="1" applyFill="1" applyBorder="1" applyAlignment="1" applyProtection="1">
      <alignment horizontal="center" vertical="center" wrapText="1"/>
      <protection locked="0"/>
    </xf>
    <xf numFmtId="170" fontId="37" fillId="0" borderId="2" xfId="0" applyNumberFormat="1" applyFont="1" applyFill="1" applyBorder="1" applyAlignment="1" applyProtection="1">
      <alignment horizontal="center" vertical="center" wrapText="1"/>
    </xf>
    <xf numFmtId="0" fontId="6" fillId="3" borderId="3" xfId="0" applyNumberFormat="1" applyFont="1" applyFill="1" applyBorder="1" applyAlignment="1" applyProtection="1">
      <alignment horizontal="center" vertical="center" shrinkToFit="1"/>
      <protection locked="0"/>
    </xf>
    <xf numFmtId="0" fontId="6" fillId="3" borderId="3" xfId="0" applyNumberFormat="1" applyFont="1" applyFill="1" applyBorder="1" applyAlignment="1" applyProtection="1">
      <alignment horizontal="center" vertical="center" shrinkToFit="1"/>
      <protection locked="0"/>
    </xf>
    <xf numFmtId="14" fontId="6" fillId="3" borderId="17" xfId="0" applyNumberFormat="1" applyFont="1" applyFill="1" applyBorder="1" applyAlignment="1" applyProtection="1">
      <alignment horizontal="left" vertical="center" wrapText="1"/>
      <protection locked="0"/>
    </xf>
    <xf numFmtId="0" fontId="9" fillId="3" borderId="24"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6" fillId="3" borderId="3" xfId="0" applyNumberFormat="1" applyFont="1" applyFill="1" applyBorder="1" applyAlignment="1" applyProtection="1">
      <alignment horizontal="center" vertical="center" shrinkToFit="1"/>
      <protection locked="0"/>
    </xf>
    <xf numFmtId="44" fontId="14" fillId="2" borderId="0" xfId="0" applyNumberFormat="1" applyFont="1" applyFill="1" applyProtection="1"/>
    <xf numFmtId="1" fontId="59" fillId="0" borderId="88" xfId="15" applyNumberFormat="1" applyFont="1" applyFill="1" applyBorder="1" applyAlignment="1">
      <alignment horizontal="center" vertical="top" shrinkToFit="1"/>
    </xf>
    <xf numFmtId="1" fontId="59" fillId="0" borderId="88" xfId="15" applyNumberFormat="1" applyFont="1" applyFill="1" applyBorder="1" applyAlignment="1">
      <alignment horizontal="center" vertical="center" shrinkToFit="1"/>
    </xf>
    <xf numFmtId="1" fontId="60" fillId="0" borderId="88" xfId="15" applyNumberFormat="1" applyFont="1" applyFill="1" applyBorder="1" applyAlignment="1">
      <alignment horizontal="center" vertical="center" shrinkToFit="1"/>
    </xf>
    <xf numFmtId="1" fontId="60" fillId="0" borderId="88" xfId="15" applyNumberFormat="1" applyFont="1" applyFill="1" applyBorder="1" applyAlignment="1">
      <alignment horizontal="center" vertical="top" shrinkToFit="1"/>
    </xf>
    <xf numFmtId="1" fontId="59" fillId="0" borderId="90" xfId="15" applyNumberFormat="1" applyFont="1" applyFill="1" applyBorder="1" applyAlignment="1">
      <alignment horizontal="center" vertical="center" shrinkToFit="1"/>
    </xf>
    <xf numFmtId="1" fontId="59" fillId="0" borderId="91" xfId="15" applyNumberFormat="1" applyFont="1" applyFill="1" applyBorder="1" applyAlignment="1">
      <alignment horizontal="center" vertical="center" shrinkToFit="1"/>
    </xf>
    <xf numFmtId="1" fontId="59" fillId="0" borderId="89" xfId="15" applyNumberFormat="1" applyFont="1" applyFill="1" applyBorder="1" applyAlignment="1">
      <alignment horizontal="center" vertical="top" shrinkToFit="1"/>
    </xf>
    <xf numFmtId="1" fontId="59" fillId="0" borderId="89" xfId="15" applyNumberFormat="1" applyFont="1" applyFill="1" applyBorder="1" applyAlignment="1">
      <alignment horizontal="center" vertical="center" shrinkToFit="1"/>
    </xf>
    <xf numFmtId="0" fontId="58" fillId="0" borderId="88" xfId="15" applyFont="1" applyFill="1" applyBorder="1" applyAlignment="1">
      <alignment horizontal="left" vertical="top" wrapText="1"/>
    </xf>
    <xf numFmtId="0" fontId="58" fillId="0" borderId="88" xfId="15" applyFont="1" applyFill="1" applyBorder="1" applyAlignment="1">
      <alignment horizontal="left" vertical="center" wrapText="1"/>
    </xf>
    <xf numFmtId="0" fontId="56" fillId="0" borderId="88" xfId="15" applyFont="1" applyFill="1" applyBorder="1" applyAlignment="1">
      <alignment horizontal="left" vertical="top" wrapText="1"/>
    </xf>
    <xf numFmtId="0" fontId="58" fillId="0" borderId="89" xfId="15" applyFont="1" applyFill="1" applyBorder="1" applyAlignment="1">
      <alignment horizontal="left" vertical="center" wrapText="1"/>
    </xf>
    <xf numFmtId="0" fontId="58" fillId="0" borderId="90" xfId="15" applyFont="1" applyFill="1" applyBorder="1" applyAlignment="1">
      <alignment horizontal="left" vertical="center" wrapText="1"/>
    </xf>
    <xf numFmtId="0" fontId="58" fillId="0" borderId="88" xfId="15" applyFont="1" applyFill="1" applyBorder="1" applyAlignment="1">
      <alignment horizontal="center" vertical="top" wrapText="1"/>
    </xf>
    <xf numFmtId="0" fontId="58" fillId="0" borderId="88" xfId="15" applyFont="1" applyFill="1" applyBorder="1" applyAlignment="1">
      <alignment horizontal="left" vertical="top" wrapText="1" indent="1"/>
    </xf>
    <xf numFmtId="0" fontId="58" fillId="0" borderId="88" xfId="15" applyFont="1" applyFill="1" applyBorder="1" applyAlignment="1">
      <alignment horizontal="center" vertical="center" wrapText="1"/>
    </xf>
    <xf numFmtId="0" fontId="58" fillId="0" borderId="88" xfId="15" applyFont="1" applyFill="1" applyBorder="1" applyAlignment="1">
      <alignment horizontal="left" vertical="center" wrapText="1" indent="1"/>
    </xf>
    <xf numFmtId="0" fontId="58" fillId="0" borderId="89" xfId="15" applyFont="1" applyFill="1" applyBorder="1" applyAlignment="1">
      <alignment horizontal="left" vertical="center" wrapText="1" indent="1"/>
    </xf>
    <xf numFmtId="0" fontId="58" fillId="0" borderId="90" xfId="15" applyFont="1" applyFill="1" applyBorder="1" applyAlignment="1">
      <alignment horizontal="center" vertical="center" wrapText="1"/>
    </xf>
    <xf numFmtId="0" fontId="58" fillId="0" borderId="90" xfId="15" applyFont="1" applyFill="1" applyBorder="1" applyAlignment="1">
      <alignment horizontal="left" vertical="center" wrapText="1" indent="1"/>
    </xf>
    <xf numFmtId="0" fontId="57" fillId="0" borderId="88" xfId="15" applyFont="1" applyFill="1" applyBorder="1" applyAlignment="1">
      <alignment horizontal="center" vertical="top" wrapText="1"/>
    </xf>
    <xf numFmtId="0" fontId="58" fillId="0" borderId="88" xfId="15" applyFont="1" applyFill="1" applyBorder="1" applyAlignment="1">
      <alignment horizontal="left" vertical="top" wrapText="1"/>
    </xf>
    <xf numFmtId="0" fontId="56" fillId="0" borderId="88" xfId="15" applyFont="1" applyFill="1" applyBorder="1" applyAlignment="1">
      <alignment horizontal="left" vertical="center" wrapText="1"/>
    </xf>
    <xf numFmtId="0" fontId="58" fillId="0" borderId="88" xfId="15" applyFont="1" applyFill="1" applyBorder="1" applyAlignment="1">
      <alignment horizontal="left" vertical="center" wrapText="1"/>
    </xf>
    <xf numFmtId="0" fontId="56" fillId="0" borderId="88" xfId="15" applyFont="1" applyFill="1" applyBorder="1" applyAlignment="1">
      <alignment horizontal="left" vertical="top" wrapText="1"/>
    </xf>
    <xf numFmtId="0" fontId="58" fillId="0" borderId="89" xfId="15" applyFont="1" applyFill="1" applyBorder="1" applyAlignment="1">
      <alignment horizontal="left" vertical="center" wrapText="1"/>
    </xf>
    <xf numFmtId="0" fontId="56" fillId="0" borderId="90" xfId="15" applyFont="1" applyFill="1" applyBorder="1" applyAlignment="1">
      <alignment horizontal="left" vertical="center" wrapText="1"/>
    </xf>
    <xf numFmtId="0" fontId="58" fillId="0" borderId="90" xfId="15" applyFont="1" applyFill="1" applyBorder="1" applyAlignment="1">
      <alignment horizontal="left" vertical="top" wrapText="1"/>
    </xf>
    <xf numFmtId="1" fontId="59" fillId="0" borderId="88" xfId="15" applyNumberFormat="1" applyFont="1" applyFill="1" applyBorder="1" applyAlignment="1">
      <alignment horizontal="center" vertical="top" shrinkToFit="1"/>
    </xf>
    <xf numFmtId="0" fontId="58" fillId="0" borderId="88" xfId="15" applyFont="1" applyFill="1" applyBorder="1" applyAlignment="1">
      <alignment horizontal="center" vertical="top" wrapText="1"/>
    </xf>
    <xf numFmtId="0" fontId="58" fillId="0" borderId="88" xfId="15" applyFont="1" applyFill="1" applyBorder="1" applyAlignment="1">
      <alignment horizontal="left" vertical="top" wrapText="1" indent="1"/>
    </xf>
    <xf numFmtId="0" fontId="56" fillId="0" borderId="88" xfId="15" applyFont="1" applyFill="1" applyBorder="1" applyAlignment="1">
      <alignment horizontal="left" vertical="center" wrapText="1"/>
    </xf>
    <xf numFmtId="1" fontId="59" fillId="0" borderId="88" xfId="15" applyNumberFormat="1" applyFont="1" applyFill="1" applyBorder="1" applyAlignment="1">
      <alignment horizontal="center" vertical="center" shrinkToFit="1"/>
    </xf>
    <xf numFmtId="0" fontId="58" fillId="0" borderId="88" xfId="15" applyFont="1" applyFill="1" applyBorder="1" applyAlignment="1">
      <alignment horizontal="left" vertical="center" wrapText="1"/>
    </xf>
    <xf numFmtId="0" fontId="58" fillId="0" borderId="88" xfId="15" applyFont="1" applyFill="1" applyBorder="1" applyAlignment="1">
      <alignment horizontal="center" vertical="center" wrapText="1"/>
    </xf>
    <xf numFmtId="0" fontId="58" fillId="0" borderId="88" xfId="15" applyFont="1" applyFill="1" applyBorder="1" applyAlignment="1">
      <alignment horizontal="left" vertical="center" wrapText="1" indent="1"/>
    </xf>
    <xf numFmtId="0" fontId="58" fillId="0" borderId="88" xfId="15" applyFont="1" applyFill="1" applyBorder="1" applyAlignment="1">
      <alignment horizontal="right" vertical="center" wrapText="1" indent="1"/>
    </xf>
    <xf numFmtId="1" fontId="59" fillId="0" borderId="88" xfId="15" applyNumberFormat="1" applyFont="1" applyFill="1" applyBorder="1" applyAlignment="1">
      <alignment horizontal="right" vertical="top" indent="2" shrinkToFit="1"/>
    </xf>
    <xf numFmtId="0" fontId="58" fillId="0" borderId="88" xfId="15" applyFont="1" applyFill="1" applyBorder="1" applyAlignment="1">
      <alignment horizontal="right" vertical="top" wrapText="1" indent="1"/>
    </xf>
    <xf numFmtId="166" fontId="59" fillId="0" borderId="88" xfId="15" applyNumberFormat="1" applyFont="1" applyFill="1" applyBorder="1" applyAlignment="1">
      <alignment horizontal="right" vertical="top" indent="1" shrinkToFit="1"/>
    </xf>
    <xf numFmtId="1" fontId="59" fillId="0" borderId="88" xfId="15" applyNumberFormat="1" applyFont="1" applyFill="1" applyBorder="1" applyAlignment="1">
      <alignment horizontal="right" vertical="top" indent="1" shrinkToFit="1"/>
    </xf>
    <xf numFmtId="1" fontId="59" fillId="0" borderId="90" xfId="15" applyNumberFormat="1" applyFont="1" applyFill="1" applyBorder="1" applyAlignment="1">
      <alignment horizontal="center" vertical="center" shrinkToFit="1"/>
    </xf>
    <xf numFmtId="166" fontId="59" fillId="0" borderId="89" xfId="15" applyNumberFormat="1" applyFont="1" applyFill="1" applyBorder="1" applyAlignment="1">
      <alignment horizontal="center" vertical="center" shrinkToFit="1"/>
    </xf>
    <xf numFmtId="0" fontId="58" fillId="0" borderId="90" xfId="15" applyFont="1" applyFill="1" applyBorder="1" applyAlignment="1">
      <alignment horizontal="center" vertical="center" wrapText="1"/>
    </xf>
    <xf numFmtId="166" fontId="59" fillId="0" borderId="88" xfId="15" applyNumberFormat="1" applyFont="1" applyFill="1" applyBorder="1" applyAlignment="1">
      <alignment horizontal="center" vertical="center" shrinkToFit="1"/>
    </xf>
    <xf numFmtId="166" fontId="59" fillId="0" borderId="88" xfId="15" applyNumberFormat="1" applyFont="1" applyFill="1" applyBorder="1" applyAlignment="1">
      <alignment horizontal="center" vertical="top" shrinkToFit="1"/>
    </xf>
    <xf numFmtId="0" fontId="58" fillId="0" borderId="88" xfId="15" applyFont="1" applyFill="1" applyBorder="1" applyAlignment="1">
      <alignment horizontal="center" vertical="top" wrapText="1"/>
    </xf>
    <xf numFmtId="0" fontId="56" fillId="0" borderId="88" xfId="15" applyFont="1" applyFill="1" applyBorder="1" applyAlignment="1">
      <alignment horizontal="left" vertical="center" wrapText="1"/>
    </xf>
    <xf numFmtId="0" fontId="58" fillId="0" borderId="88" xfId="15" applyFont="1" applyFill="1" applyBorder="1" applyAlignment="1">
      <alignment horizontal="center" vertical="center" wrapText="1"/>
    </xf>
    <xf numFmtId="0" fontId="58" fillId="0" borderId="88" xfId="15" applyFont="1" applyFill="1" applyBorder="1" applyAlignment="1">
      <alignment horizontal="left" vertical="center" wrapText="1" indent="4"/>
    </xf>
    <xf numFmtId="0" fontId="58" fillId="0" borderId="88" xfId="15" applyFont="1" applyFill="1" applyBorder="1" applyAlignment="1">
      <alignment horizontal="left" vertical="top" wrapText="1" indent="4"/>
    </xf>
    <xf numFmtId="0" fontId="58" fillId="0" borderId="89" xfId="15" applyFont="1" applyFill="1" applyBorder="1" applyAlignment="1">
      <alignment horizontal="center" vertical="center" wrapText="1"/>
    </xf>
    <xf numFmtId="1" fontId="59" fillId="0" borderId="88" xfId="15" applyNumberFormat="1" applyFont="1" applyFill="1" applyBorder="1" applyAlignment="1">
      <alignment horizontal="center" vertical="top" shrinkToFit="1"/>
    </xf>
    <xf numFmtId="0" fontId="56" fillId="0" borderId="88" xfId="15" applyFont="1" applyFill="1" applyBorder="1" applyAlignment="1">
      <alignment horizontal="left" vertical="center" wrapText="1"/>
    </xf>
    <xf numFmtId="0" fontId="58" fillId="0" borderId="88" xfId="15" applyFont="1" applyFill="1" applyBorder="1" applyAlignment="1">
      <alignment horizontal="left" vertical="top" wrapText="1"/>
    </xf>
    <xf numFmtId="0" fontId="56" fillId="0" borderId="88" xfId="15" applyFont="1" applyFill="1" applyBorder="1" applyAlignment="1">
      <alignment horizontal="center" vertical="top" wrapText="1"/>
    </xf>
    <xf numFmtId="0" fontId="58" fillId="0" borderId="88" xfId="15" applyFont="1" applyFill="1" applyBorder="1" applyAlignment="1">
      <alignment horizontal="center" vertical="top" wrapText="1"/>
    </xf>
    <xf numFmtId="0" fontId="56" fillId="0" borderId="88" xfId="15" applyFont="1" applyFill="1" applyBorder="1" applyAlignment="1">
      <alignment horizontal="left" vertical="center" wrapText="1"/>
    </xf>
    <xf numFmtId="0" fontId="58" fillId="0" borderId="88" xfId="15" applyFont="1" applyFill="1" applyBorder="1" applyAlignment="1">
      <alignment horizontal="center" vertical="center" wrapText="1"/>
    </xf>
    <xf numFmtId="0" fontId="56" fillId="0" borderId="90" xfId="15" applyFont="1" applyFill="1" applyBorder="1" applyAlignment="1">
      <alignment horizontal="left" vertical="center" wrapText="1"/>
    </xf>
    <xf numFmtId="0" fontId="58" fillId="0" borderId="88" xfId="15" applyFont="1" applyFill="1" applyBorder="1" applyAlignment="1">
      <alignment horizontal="center" vertical="top" wrapText="1"/>
    </xf>
    <xf numFmtId="44" fontId="59" fillId="0" borderId="88" xfId="16" applyFont="1" applyFill="1" applyBorder="1" applyAlignment="1">
      <alignment horizontal="right" vertical="top" shrinkToFit="1"/>
    </xf>
    <xf numFmtId="44" fontId="59" fillId="0" borderId="88" xfId="16" applyFont="1" applyFill="1" applyBorder="1" applyAlignment="1">
      <alignment horizontal="right" vertical="center" shrinkToFit="1"/>
    </xf>
    <xf numFmtId="44" fontId="60" fillId="0" borderId="88" xfId="16" applyFont="1" applyFill="1" applyBorder="1" applyAlignment="1">
      <alignment horizontal="right" vertical="top" shrinkToFit="1"/>
    </xf>
    <xf numFmtId="44" fontId="59" fillId="0" borderId="89" xfId="16" applyFont="1" applyFill="1" applyBorder="1" applyAlignment="1">
      <alignment horizontal="right" vertical="top" shrinkToFit="1"/>
    </xf>
    <xf numFmtId="44" fontId="59" fillId="0" borderId="89" xfId="16" applyFont="1" applyFill="1" applyBorder="1" applyAlignment="1">
      <alignment horizontal="right" vertical="center" shrinkToFit="1"/>
    </xf>
    <xf numFmtId="0" fontId="58" fillId="0" borderId="88" xfId="15" applyFont="1" applyFill="1" applyBorder="1" applyAlignment="1">
      <alignment horizontal="left" vertical="top" wrapText="1"/>
    </xf>
    <xf numFmtId="0" fontId="56" fillId="0" borderId="88" xfId="15" applyFont="1" applyFill="1" applyBorder="1" applyAlignment="1">
      <alignment horizontal="left" vertical="center" wrapText="1"/>
    </xf>
    <xf numFmtId="0" fontId="58" fillId="0" borderId="88" xfId="15" applyFont="1" applyFill="1" applyBorder="1" applyAlignment="1">
      <alignment horizontal="left" vertical="center" wrapText="1"/>
    </xf>
    <xf numFmtId="0" fontId="56" fillId="0" borderId="88" xfId="15" applyFont="1" applyFill="1" applyBorder="1" applyAlignment="1">
      <alignment horizontal="left" vertical="top" wrapText="1"/>
    </xf>
    <xf numFmtId="0" fontId="58" fillId="0" borderId="88" xfId="15" applyFont="1" applyFill="1" applyBorder="1" applyAlignment="1">
      <alignment horizontal="left" vertical="top" wrapText="1" indent="3"/>
    </xf>
    <xf numFmtId="0" fontId="58" fillId="0" borderId="89" xfId="15" applyFont="1" applyFill="1" applyBorder="1" applyAlignment="1">
      <alignment horizontal="left" vertical="center" wrapText="1"/>
    </xf>
    <xf numFmtId="0" fontId="58" fillId="0" borderId="88" xfId="15" applyFont="1" applyFill="1" applyBorder="1" applyAlignment="1">
      <alignment horizontal="left" vertical="top" wrapText="1"/>
    </xf>
    <xf numFmtId="0" fontId="56" fillId="0" borderId="88" xfId="15" applyFont="1" applyFill="1" applyBorder="1" applyAlignment="1">
      <alignment horizontal="left" vertical="center" wrapText="1"/>
    </xf>
    <xf numFmtId="0" fontId="58" fillId="0" borderId="88" xfId="15" applyFont="1" applyFill="1" applyBorder="1" applyAlignment="1">
      <alignment horizontal="left" vertical="center" wrapText="1"/>
    </xf>
    <xf numFmtId="0" fontId="56" fillId="0" borderId="88" xfId="15" applyFont="1" applyFill="1" applyBorder="1" applyAlignment="1">
      <alignment horizontal="left" vertical="top" wrapText="1"/>
    </xf>
    <xf numFmtId="0" fontId="56" fillId="0" borderId="90" xfId="15" applyFont="1" applyFill="1" applyBorder="1" applyAlignment="1">
      <alignment horizontal="left" vertical="center" wrapText="1"/>
    </xf>
    <xf numFmtId="0" fontId="58" fillId="0" borderId="90" xfId="15" applyFont="1" applyFill="1" applyBorder="1" applyAlignment="1">
      <alignment horizontal="left" vertical="top" wrapText="1"/>
    </xf>
    <xf numFmtId="0" fontId="6" fillId="0" borderId="0" xfId="0" applyFont="1" applyAlignment="1">
      <alignment wrapText="1"/>
    </xf>
    <xf numFmtId="0" fontId="0" fillId="0" borderId="0" xfId="0" applyAlignment="1">
      <alignment wrapText="1"/>
    </xf>
    <xf numFmtId="0" fontId="6" fillId="0" borderId="0" xfId="0" applyFont="1"/>
    <xf numFmtId="0" fontId="44" fillId="8" borderId="38" xfId="0" applyFont="1" applyFill="1" applyBorder="1" applyAlignment="1" applyProtection="1">
      <alignment horizontal="center" vertical="center" wrapText="1"/>
    </xf>
    <xf numFmtId="0" fontId="41" fillId="8" borderId="40" xfId="0" applyFont="1" applyFill="1" applyBorder="1" applyAlignment="1" applyProtection="1">
      <alignment horizontal="center" vertical="center" wrapText="1"/>
    </xf>
    <xf numFmtId="0" fontId="44" fillId="8" borderId="39" xfId="0" applyFont="1" applyFill="1" applyBorder="1" applyAlignment="1" applyProtection="1">
      <alignment horizontal="center" vertical="center" wrapText="1"/>
    </xf>
    <xf numFmtId="0" fontId="44" fillId="8" borderId="40" xfId="0" applyFont="1" applyFill="1" applyBorder="1" applyAlignment="1" applyProtection="1">
      <alignment horizontal="center" vertical="center" wrapText="1"/>
    </xf>
    <xf numFmtId="0" fontId="34" fillId="0" borderId="0" xfId="0" applyFont="1" applyAlignment="1" applyProtection="1">
      <alignment horizontal="center"/>
      <protection locked="0"/>
    </xf>
    <xf numFmtId="0" fontId="13" fillId="6" borderId="41" xfId="0" applyFont="1" applyFill="1" applyBorder="1" applyAlignment="1" applyProtection="1">
      <alignment horizontal="center" vertical="center" textRotation="90" wrapText="1"/>
    </xf>
    <xf numFmtId="0" fontId="13" fillId="6" borderId="70" xfId="0" applyFont="1" applyFill="1" applyBorder="1" applyAlignment="1" applyProtection="1">
      <alignment horizontal="center" vertical="center" textRotation="90" wrapText="1"/>
    </xf>
    <xf numFmtId="0" fontId="13" fillId="6" borderId="69" xfId="0" applyFont="1" applyFill="1" applyBorder="1" applyAlignment="1" applyProtection="1">
      <alignment horizontal="center" vertical="center" textRotation="90" wrapText="1"/>
    </xf>
    <xf numFmtId="0" fontId="12" fillId="5" borderId="15" xfId="0" applyFont="1" applyFill="1" applyBorder="1" applyAlignment="1" applyProtection="1">
      <alignment horizontal="left"/>
    </xf>
    <xf numFmtId="0" fontId="12" fillId="5" borderId="4" xfId="0" applyFont="1" applyFill="1" applyBorder="1" applyAlignment="1" applyProtection="1">
      <alignment horizontal="left"/>
    </xf>
    <xf numFmtId="0" fontId="12" fillId="5" borderId="12" xfId="0" applyFont="1" applyFill="1" applyBorder="1" applyAlignment="1" applyProtection="1">
      <alignment horizontal="left"/>
    </xf>
    <xf numFmtId="0" fontId="12" fillId="3" borderId="42" xfId="0" applyFont="1" applyFill="1" applyBorder="1" applyAlignment="1" applyProtection="1">
      <alignment horizontal="left" vertical="center" wrapText="1"/>
      <protection locked="0"/>
    </xf>
    <xf numFmtId="0" fontId="12" fillId="3" borderId="58" xfId="0" applyFont="1" applyFill="1" applyBorder="1" applyAlignment="1" applyProtection="1">
      <alignment horizontal="left" vertical="center" wrapText="1"/>
      <protection locked="0"/>
    </xf>
    <xf numFmtId="0" fontId="12" fillId="3" borderId="13" xfId="0" applyFont="1" applyFill="1" applyBorder="1" applyAlignment="1" applyProtection="1">
      <alignment horizontal="left" vertical="center" wrapText="1"/>
      <protection locked="0"/>
    </xf>
    <xf numFmtId="0" fontId="12" fillId="5" borderId="5" xfId="0" applyFont="1" applyFill="1" applyBorder="1" applyAlignment="1" applyProtection="1"/>
    <xf numFmtId="0" fontId="12" fillId="5" borderId="18" xfId="0" applyFont="1" applyFill="1" applyBorder="1" applyAlignment="1" applyProtection="1"/>
    <xf numFmtId="0" fontId="14" fillId="10" borderId="15" xfId="0" applyFont="1" applyFill="1" applyBorder="1" applyAlignment="1" applyProtection="1">
      <alignment wrapText="1"/>
      <protection locked="0"/>
    </xf>
    <xf numFmtId="0" fontId="14" fillId="10" borderId="4" xfId="0" applyFont="1" applyFill="1" applyBorder="1" applyAlignment="1" applyProtection="1">
      <alignment wrapText="1"/>
      <protection locked="0"/>
    </xf>
    <xf numFmtId="0" fontId="14" fillId="10" borderId="18" xfId="0" applyFont="1" applyFill="1" applyBorder="1" applyAlignment="1" applyProtection="1">
      <alignment wrapText="1"/>
      <protection locked="0"/>
    </xf>
    <xf numFmtId="0" fontId="14" fillId="10" borderId="9" xfId="0" applyFont="1" applyFill="1" applyBorder="1" applyAlignment="1" applyProtection="1">
      <alignment wrapText="1"/>
      <protection locked="0"/>
    </xf>
    <xf numFmtId="0" fontId="14" fillId="10" borderId="0" xfId="0" applyFont="1" applyFill="1" applyBorder="1" applyAlignment="1" applyProtection="1">
      <alignment wrapText="1"/>
      <protection locked="0"/>
    </xf>
    <xf numFmtId="0" fontId="14" fillId="10" borderId="10" xfId="0" applyFont="1" applyFill="1" applyBorder="1" applyAlignment="1" applyProtection="1">
      <alignment wrapText="1"/>
      <protection locked="0"/>
    </xf>
    <xf numFmtId="0" fontId="14" fillId="10" borderId="11" xfId="0" applyFont="1" applyFill="1" applyBorder="1" applyAlignment="1" applyProtection="1">
      <alignment wrapText="1"/>
      <protection locked="0"/>
    </xf>
    <xf numFmtId="0" fontId="14" fillId="10" borderId="7" xfId="0" applyFont="1" applyFill="1" applyBorder="1" applyAlignment="1" applyProtection="1">
      <alignment wrapText="1"/>
      <protection locked="0"/>
    </xf>
    <xf numFmtId="0" fontId="14" fillId="10" borderId="8" xfId="0" applyFont="1" applyFill="1" applyBorder="1" applyAlignment="1" applyProtection="1">
      <alignment wrapText="1"/>
      <protection locked="0"/>
    </xf>
    <xf numFmtId="0" fontId="12" fillId="5" borderId="9" xfId="0" applyFont="1" applyFill="1" applyBorder="1" applyAlignment="1" applyProtection="1"/>
    <xf numFmtId="0" fontId="12" fillId="5" borderId="0" xfId="0" applyFont="1" applyFill="1" applyBorder="1" applyAlignment="1" applyProtection="1"/>
    <xf numFmtId="0" fontId="12" fillId="5" borderId="10" xfId="0" applyFont="1" applyFill="1" applyBorder="1" applyAlignment="1" applyProtection="1"/>
    <xf numFmtId="0" fontId="12" fillId="3" borderId="19" xfId="0" applyFont="1" applyFill="1" applyBorder="1" applyAlignment="1" applyProtection="1">
      <protection locked="0"/>
    </xf>
    <xf numFmtId="0" fontId="12" fillId="3" borderId="10" xfId="0" applyFont="1" applyFill="1" applyBorder="1" applyAlignment="1" applyProtection="1">
      <protection locked="0"/>
    </xf>
    <xf numFmtId="0" fontId="12" fillId="3" borderId="6" xfId="0" applyFont="1" applyFill="1" applyBorder="1" applyAlignment="1" applyProtection="1">
      <protection locked="0"/>
    </xf>
    <xf numFmtId="0" fontId="12" fillId="3" borderId="22" xfId="0" applyFont="1" applyFill="1" applyBorder="1" applyAlignment="1" applyProtection="1">
      <protection locked="0"/>
    </xf>
    <xf numFmtId="0" fontId="12" fillId="5" borderId="15" xfId="0" applyFont="1" applyFill="1" applyBorder="1" applyAlignment="1" applyProtection="1">
      <alignment wrapText="1"/>
    </xf>
    <xf numFmtId="0" fontId="12" fillId="5" borderId="4" xfId="0" applyFont="1" applyFill="1" applyBorder="1" applyAlignment="1" applyProtection="1">
      <alignment wrapText="1"/>
    </xf>
    <xf numFmtId="0" fontId="12" fillId="5" borderId="18" xfId="0" applyFont="1" applyFill="1" applyBorder="1" applyAlignment="1" applyProtection="1">
      <alignment wrapText="1"/>
    </xf>
    <xf numFmtId="44" fontId="12" fillId="3" borderId="42" xfId="0" applyNumberFormat="1" applyFont="1" applyFill="1" applyBorder="1" applyAlignment="1" applyProtection="1">
      <alignment horizontal="left" vertical="center" wrapText="1"/>
      <protection locked="0"/>
    </xf>
    <xf numFmtId="44" fontId="12" fillId="3" borderId="58" xfId="0" applyNumberFormat="1" applyFont="1" applyFill="1" applyBorder="1" applyAlignment="1" applyProtection="1">
      <alignment horizontal="left" vertical="center" wrapText="1"/>
      <protection locked="0"/>
    </xf>
    <xf numFmtId="44" fontId="12" fillId="3" borderId="13" xfId="0" applyNumberFormat="1" applyFont="1" applyFill="1" applyBorder="1" applyAlignment="1" applyProtection="1">
      <alignment horizontal="left" vertical="center" wrapText="1"/>
      <protection locked="0"/>
    </xf>
    <xf numFmtId="0" fontId="12" fillId="4" borderId="9" xfId="0" applyFont="1" applyFill="1" applyBorder="1" applyAlignment="1" applyProtection="1">
      <alignment horizontal="left" wrapText="1"/>
    </xf>
    <xf numFmtId="0" fontId="12" fillId="4" borderId="0" xfId="0" applyFont="1" applyFill="1" applyBorder="1" applyAlignment="1" applyProtection="1">
      <alignment horizontal="left" wrapText="1"/>
    </xf>
    <xf numFmtId="0" fontId="12" fillId="4" borderId="20" xfId="0" applyFont="1" applyFill="1" applyBorder="1" applyAlignment="1" applyProtection="1">
      <alignment horizontal="left" wrapText="1"/>
    </xf>
    <xf numFmtId="0" fontId="12" fillId="4" borderId="16" xfId="0" applyFont="1" applyFill="1" applyBorder="1" applyAlignment="1" applyProtection="1">
      <alignment horizontal="left" wrapText="1"/>
    </xf>
    <xf numFmtId="0" fontId="12" fillId="4" borderId="21" xfId="0" applyFont="1" applyFill="1" applyBorder="1" applyAlignment="1" applyProtection="1">
      <alignment horizontal="left" wrapText="1"/>
    </xf>
    <xf numFmtId="0" fontId="12" fillId="4" borderId="2" xfId="0" applyFont="1" applyFill="1" applyBorder="1" applyAlignment="1" applyProtection="1">
      <alignment horizontal="left" wrapText="1"/>
    </xf>
    <xf numFmtId="0" fontId="14" fillId="0" borderId="0" xfId="0" applyFont="1" applyFill="1" applyBorder="1" applyAlignment="1" applyProtection="1">
      <alignment horizontal="center"/>
    </xf>
    <xf numFmtId="0" fontId="22" fillId="5" borderId="11" xfId="0" applyFont="1" applyFill="1" applyBorder="1" applyAlignment="1" applyProtection="1">
      <alignment horizontal="center" vertical="center" wrapText="1"/>
    </xf>
    <xf numFmtId="0" fontId="22" fillId="5" borderId="7" xfId="0" applyFont="1" applyFill="1" applyBorder="1" applyAlignment="1" applyProtection="1">
      <alignment horizontal="center" vertical="center" wrapText="1"/>
    </xf>
    <xf numFmtId="0" fontId="22" fillId="5" borderId="8" xfId="0" applyFont="1" applyFill="1" applyBorder="1" applyAlignment="1" applyProtection="1">
      <alignment horizontal="center" vertical="center" wrapText="1"/>
    </xf>
    <xf numFmtId="14" fontId="15" fillId="5" borderId="30" xfId="0" applyNumberFormat="1" applyFont="1" applyFill="1" applyBorder="1" applyAlignment="1" applyProtection="1">
      <alignment horizontal="center"/>
    </xf>
    <xf numFmtId="14" fontId="15" fillId="5" borderId="31" xfId="0" applyNumberFormat="1" applyFont="1" applyFill="1" applyBorder="1" applyAlignment="1" applyProtection="1">
      <alignment horizontal="center"/>
    </xf>
    <xf numFmtId="14" fontId="15" fillId="5" borderId="32" xfId="0" applyNumberFormat="1" applyFont="1" applyFill="1" applyBorder="1" applyAlignment="1" applyProtection="1">
      <alignment horizontal="center"/>
    </xf>
    <xf numFmtId="0" fontId="9" fillId="5" borderId="46" xfId="0" applyFont="1" applyFill="1" applyBorder="1" applyAlignment="1" applyProtection="1">
      <alignment horizontal="center" vertical="center" wrapText="1"/>
    </xf>
    <xf numFmtId="0" fontId="9" fillId="5" borderId="39" xfId="0" applyFont="1" applyFill="1" applyBorder="1" applyAlignment="1" applyProtection="1">
      <alignment horizontal="center" vertical="center" wrapText="1"/>
    </xf>
    <xf numFmtId="0" fontId="12" fillId="4" borderId="74" xfId="0" applyFont="1" applyFill="1" applyBorder="1" applyAlignment="1" applyProtection="1">
      <alignment horizontal="center"/>
    </xf>
    <xf numFmtId="0" fontId="12" fillId="4" borderId="75" xfId="0" applyFont="1" applyFill="1" applyBorder="1" applyAlignment="1" applyProtection="1">
      <alignment horizontal="center"/>
    </xf>
    <xf numFmtId="0" fontId="12" fillId="4" borderId="48" xfId="0" applyFont="1" applyFill="1" applyBorder="1" applyAlignment="1" applyProtection="1">
      <alignment horizontal="center"/>
    </xf>
    <xf numFmtId="0" fontId="12" fillId="4" borderId="65" xfId="0" applyFont="1" applyFill="1" applyBorder="1" applyAlignment="1" applyProtection="1">
      <alignment horizontal="center"/>
    </xf>
    <xf numFmtId="0" fontId="9" fillId="4" borderId="56" xfId="0" applyFont="1" applyFill="1" applyBorder="1" applyAlignment="1" applyProtection="1">
      <alignment horizontal="center"/>
    </xf>
    <xf numFmtId="0" fontId="9" fillId="4" borderId="55" xfId="0" applyFont="1" applyFill="1" applyBorder="1" applyAlignment="1" applyProtection="1">
      <alignment horizontal="center"/>
    </xf>
    <xf numFmtId="0" fontId="6" fillId="4" borderId="48" xfId="0" applyFont="1" applyFill="1" applyBorder="1" applyAlignment="1" applyProtection="1">
      <alignment horizontal="center"/>
    </xf>
    <xf numFmtId="0" fontId="6" fillId="4" borderId="75" xfId="0" applyFont="1" applyFill="1" applyBorder="1" applyAlignment="1" applyProtection="1">
      <alignment horizontal="center"/>
    </xf>
    <xf numFmtId="0" fontId="9" fillId="4" borderId="57" xfId="0" applyFont="1" applyFill="1" applyBorder="1" applyAlignment="1" applyProtection="1">
      <alignment horizontal="center" shrinkToFit="1"/>
    </xf>
    <xf numFmtId="0" fontId="9" fillId="4" borderId="67" xfId="0" applyFont="1" applyFill="1" applyBorder="1" applyAlignment="1" applyProtection="1">
      <alignment horizontal="center" shrinkToFit="1"/>
    </xf>
    <xf numFmtId="44" fontId="12" fillId="3" borderId="6" xfId="0" applyNumberFormat="1" applyFont="1" applyFill="1" applyBorder="1" applyAlignment="1" applyProtection="1">
      <alignment horizontal="left" vertical="center" wrapText="1"/>
      <protection locked="0"/>
    </xf>
    <xf numFmtId="44" fontId="12" fillId="3" borderId="21" xfId="0" applyNumberFormat="1" applyFont="1" applyFill="1" applyBorder="1" applyAlignment="1" applyProtection="1">
      <alignment horizontal="left" vertical="center" wrapText="1"/>
      <protection locked="0"/>
    </xf>
    <xf numFmtId="44" fontId="12" fillId="3" borderId="2" xfId="0" applyNumberFormat="1" applyFont="1" applyFill="1" applyBorder="1" applyAlignment="1" applyProtection="1">
      <alignment horizontal="left" vertical="center" wrapText="1"/>
      <protection locked="0"/>
    </xf>
    <xf numFmtId="0" fontId="9" fillId="4" borderId="45" xfId="0" applyFont="1" applyFill="1" applyBorder="1" applyAlignment="1" applyProtection="1">
      <alignment horizontal="center"/>
    </xf>
    <xf numFmtId="0" fontId="9" fillId="4" borderId="67" xfId="0" applyFont="1" applyFill="1" applyBorder="1" applyAlignment="1" applyProtection="1">
      <alignment horizontal="center"/>
    </xf>
    <xf numFmtId="0" fontId="9" fillId="4" borderId="63" xfId="0" applyFont="1" applyFill="1" applyBorder="1" applyAlignment="1" applyProtection="1">
      <alignment horizontal="center"/>
    </xf>
    <xf numFmtId="0" fontId="39" fillId="5" borderId="0" xfId="0" applyFont="1" applyFill="1" applyAlignment="1" applyProtection="1">
      <alignment horizontal="center"/>
    </xf>
    <xf numFmtId="0" fontId="40" fillId="5" borderId="0" xfId="0" applyFont="1" applyFill="1" applyBorder="1" applyAlignment="1" applyProtection="1">
      <alignment horizontal="center"/>
    </xf>
    <xf numFmtId="10" fontId="6" fillId="4" borderId="42" xfId="1" applyNumberFormat="1" applyFill="1" applyBorder="1" applyAlignment="1" applyProtection="1">
      <alignment horizontal="center"/>
    </xf>
    <xf numFmtId="10" fontId="6" fillId="4" borderId="13" xfId="1" applyNumberFormat="1" applyFill="1" applyBorder="1" applyAlignment="1" applyProtection="1">
      <alignment horizontal="center"/>
    </xf>
    <xf numFmtId="10" fontId="0" fillId="4" borderId="42" xfId="0" applyNumberFormat="1" applyFill="1" applyBorder="1" applyAlignment="1" applyProtection="1">
      <alignment horizontal="center"/>
    </xf>
    <xf numFmtId="10" fontId="0" fillId="4" borderId="13" xfId="0" applyNumberFormat="1" applyFill="1" applyBorder="1" applyAlignment="1" applyProtection="1">
      <alignment horizontal="center"/>
    </xf>
    <xf numFmtId="49" fontId="15" fillId="2" borderId="30" xfId="0" applyNumberFormat="1"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3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164" fontId="11" fillId="3" borderId="38" xfId="0" applyNumberFormat="1" applyFont="1" applyFill="1" applyBorder="1" applyAlignment="1" applyProtection="1">
      <alignment horizontal="center"/>
      <protection locked="0"/>
    </xf>
    <xf numFmtId="164" fontId="11" fillId="3" borderId="39" xfId="0" applyNumberFormat="1" applyFont="1" applyFill="1" applyBorder="1" applyAlignment="1" applyProtection="1">
      <alignment horizontal="center"/>
      <protection locked="0"/>
    </xf>
    <xf numFmtId="164" fontId="11" fillId="3" borderId="40" xfId="0" applyNumberFormat="1" applyFont="1" applyFill="1" applyBorder="1" applyAlignment="1" applyProtection="1">
      <alignment horizontal="center"/>
      <protection locked="0"/>
    </xf>
    <xf numFmtId="0" fontId="11" fillId="2" borderId="0" xfId="0" applyFont="1" applyFill="1" applyBorder="1" applyAlignment="1" applyProtection="1">
      <alignment horizontal="center"/>
    </xf>
    <xf numFmtId="0" fontId="9" fillId="4" borderId="54" xfId="0" applyFont="1" applyFill="1" applyBorder="1" applyAlignment="1" applyProtection="1">
      <alignment horizontal="center"/>
    </xf>
    <xf numFmtId="0" fontId="12" fillId="4" borderId="68" xfId="0" applyFont="1" applyFill="1" applyBorder="1" applyAlignment="1" applyProtection="1">
      <alignment horizontal="center" vertical="center"/>
    </xf>
    <xf numFmtId="0" fontId="12" fillId="4" borderId="65" xfId="0" applyFont="1" applyFill="1" applyBorder="1" applyAlignment="1" applyProtection="1">
      <alignment horizontal="center" vertical="center"/>
    </xf>
    <xf numFmtId="0" fontId="9" fillId="4" borderId="57" xfId="13" applyFont="1" applyFill="1" applyBorder="1" applyAlignment="1" applyProtection="1">
      <alignment horizontal="center" vertical="center" wrapText="1"/>
    </xf>
    <xf numFmtId="0" fontId="9" fillId="4" borderId="54" xfId="13" applyFont="1" applyFill="1" applyBorder="1" applyAlignment="1" applyProtection="1">
      <alignment horizontal="center" vertical="center" wrapText="1"/>
    </xf>
    <xf numFmtId="0" fontId="9" fillId="4" borderId="67" xfId="13" applyFont="1" applyFill="1" applyBorder="1" applyAlignment="1" applyProtection="1">
      <alignment horizontal="center" vertical="center" wrapText="1"/>
    </xf>
    <xf numFmtId="0" fontId="6" fillId="4" borderId="74" xfId="13" applyFont="1" applyFill="1" applyBorder="1" applyAlignment="1" applyProtection="1">
      <alignment horizontal="center" vertical="center" wrapText="1"/>
    </xf>
    <xf numFmtId="0" fontId="6" fillId="4" borderId="68" xfId="13" applyFont="1" applyFill="1" applyBorder="1" applyAlignment="1" applyProtection="1">
      <alignment horizontal="center" vertical="center" wrapText="1"/>
    </xf>
    <xf numFmtId="0" fontId="6" fillId="4" borderId="75" xfId="13" applyFont="1" applyFill="1" applyBorder="1" applyAlignment="1" applyProtection="1">
      <alignment horizontal="center" vertical="center" wrapText="1"/>
    </xf>
    <xf numFmtId="0" fontId="6" fillId="4" borderId="68" xfId="0" applyFont="1" applyFill="1" applyBorder="1" applyAlignment="1" applyProtection="1">
      <alignment horizontal="center" vertical="center"/>
    </xf>
    <xf numFmtId="0" fontId="6" fillId="4" borderId="75" xfId="0" applyFont="1" applyFill="1" applyBorder="1" applyAlignment="1" applyProtection="1">
      <alignment horizontal="center" vertical="center"/>
    </xf>
    <xf numFmtId="0" fontId="0" fillId="3" borderId="0" xfId="0" applyFill="1" applyBorder="1" applyAlignment="1" applyProtection="1">
      <alignment horizontal="center"/>
      <protection locked="0"/>
    </xf>
    <xf numFmtId="0" fontId="0" fillId="3" borderId="21" xfId="0" applyFill="1" applyBorder="1" applyAlignment="1" applyProtection="1">
      <alignment horizontal="center"/>
      <protection locked="0"/>
    </xf>
    <xf numFmtId="0" fontId="26" fillId="2" borderId="9" xfId="0" applyFont="1" applyFill="1" applyBorder="1" applyAlignment="1" applyProtection="1">
      <alignment horizontal="right"/>
    </xf>
    <xf numFmtId="0" fontId="26" fillId="2" borderId="0" xfId="0" applyFont="1" applyFill="1" applyBorder="1" applyAlignment="1" applyProtection="1">
      <alignment horizontal="right"/>
    </xf>
    <xf numFmtId="0" fontId="26" fillId="2" borderId="4" xfId="0" applyFont="1" applyFill="1" applyBorder="1" applyAlignment="1" applyProtection="1">
      <alignment horizontal="right"/>
    </xf>
    <xf numFmtId="0" fontId="0" fillId="9" borderId="0" xfId="0" applyFill="1" applyBorder="1" applyAlignment="1" applyProtection="1"/>
    <xf numFmtId="0" fontId="0" fillId="9" borderId="21" xfId="0" applyFill="1" applyBorder="1" applyAlignment="1" applyProtection="1"/>
    <xf numFmtId="0" fontId="11" fillId="4" borderId="42" xfId="0" applyFont="1" applyFill="1" applyBorder="1" applyAlignment="1" applyProtection="1">
      <alignment horizontal="center"/>
    </xf>
    <xf numFmtId="0" fontId="11" fillId="4" borderId="13" xfId="0" applyFont="1" applyFill="1" applyBorder="1" applyAlignment="1" applyProtection="1">
      <alignment horizontal="center"/>
    </xf>
    <xf numFmtId="0" fontId="26" fillId="3" borderId="9" xfId="0" applyFont="1" applyFill="1" applyBorder="1" applyAlignment="1" applyProtection="1">
      <alignment horizontal="center"/>
      <protection locked="0"/>
    </xf>
    <xf numFmtId="0" fontId="26" fillId="3" borderId="0" xfId="0" applyFont="1" applyFill="1" applyBorder="1" applyAlignment="1" applyProtection="1">
      <alignment horizontal="center"/>
      <protection locked="0"/>
    </xf>
    <xf numFmtId="0" fontId="26" fillId="3" borderId="10" xfId="0" applyFont="1" applyFill="1" applyBorder="1" applyAlignment="1" applyProtection="1">
      <alignment horizontal="center"/>
      <protection locked="0"/>
    </xf>
    <xf numFmtId="0" fontId="11" fillId="2" borderId="9" xfId="0" applyFont="1" applyFill="1" applyBorder="1" applyAlignment="1" applyProtection="1">
      <alignment horizontal="left" vertical="center" wrapText="1" indent="1"/>
    </xf>
    <xf numFmtId="0" fontId="11" fillId="2" borderId="0" xfId="0" applyFont="1" applyFill="1" applyBorder="1" applyAlignment="1" applyProtection="1">
      <alignment horizontal="left" vertical="center" wrapText="1" indent="1"/>
    </xf>
    <xf numFmtId="10" fontId="11" fillId="4" borderId="79" xfId="3" applyNumberFormat="1" applyFont="1" applyFill="1" applyBorder="1" applyAlignment="1" applyProtection="1">
      <alignment horizontal="center"/>
    </xf>
    <xf numFmtId="10" fontId="11" fillId="4" borderId="80" xfId="3" applyNumberFormat="1" applyFont="1" applyFill="1" applyBorder="1" applyAlignment="1" applyProtection="1">
      <alignment horizontal="center"/>
    </xf>
    <xf numFmtId="10" fontId="11" fillId="4" borderId="79" xfId="0" applyNumberFormat="1" applyFont="1" applyFill="1" applyBorder="1" applyAlignment="1" applyProtection="1">
      <alignment horizontal="center"/>
    </xf>
    <xf numFmtId="10" fontId="11" fillId="4" borderId="80" xfId="0" applyNumberFormat="1" applyFont="1" applyFill="1" applyBorder="1" applyAlignment="1" applyProtection="1">
      <alignment horizontal="center"/>
    </xf>
    <xf numFmtId="165" fontId="37" fillId="5" borderId="24" xfId="0" applyNumberFormat="1" applyFont="1" applyFill="1" applyBorder="1" applyAlignment="1" applyProtection="1">
      <alignment horizontal="center" vertical="center"/>
      <protection locked="0"/>
    </xf>
    <xf numFmtId="165" fontId="37" fillId="5" borderId="37" xfId="0" applyNumberFormat="1" applyFont="1" applyFill="1" applyBorder="1" applyAlignment="1" applyProtection="1">
      <alignment horizontal="center" vertical="center"/>
      <protection locked="0"/>
    </xf>
    <xf numFmtId="165" fontId="37" fillId="7" borderId="24" xfId="0" applyNumberFormat="1" applyFont="1" applyFill="1" applyBorder="1" applyAlignment="1" applyProtection="1">
      <alignment horizontal="center" vertical="center"/>
      <protection locked="0"/>
    </xf>
    <xf numFmtId="165" fontId="37" fillId="7" borderId="37" xfId="0" applyNumberFormat="1" applyFont="1" applyFill="1" applyBorder="1" applyAlignment="1" applyProtection="1">
      <alignment horizontal="center" vertical="center"/>
      <protection locked="0"/>
    </xf>
    <xf numFmtId="49" fontId="12" fillId="2" borderId="30" xfId="0" applyNumberFormat="1" applyFont="1" applyFill="1" applyBorder="1" applyAlignment="1">
      <alignment horizontal="center" vertical="center"/>
    </xf>
    <xf numFmtId="49" fontId="12" fillId="2" borderId="31" xfId="0" applyNumberFormat="1" applyFont="1" applyFill="1" applyBorder="1" applyAlignment="1">
      <alignment horizontal="center" vertical="center"/>
    </xf>
    <xf numFmtId="49" fontId="12" fillId="2" borderId="32" xfId="0" applyNumberFormat="1" applyFont="1" applyFill="1" applyBorder="1" applyAlignment="1">
      <alignment horizontal="center" vertical="center"/>
    </xf>
    <xf numFmtId="0" fontId="37" fillId="4" borderId="3" xfId="0" applyFont="1" applyFill="1" applyBorder="1" applyAlignment="1" applyProtection="1">
      <alignment horizontal="center" vertical="center" wrapText="1"/>
    </xf>
    <xf numFmtId="0" fontId="37" fillId="4" borderId="26" xfId="0" applyFont="1" applyFill="1" applyBorder="1" applyAlignment="1" applyProtection="1">
      <alignment horizontal="center" vertical="center" wrapText="1"/>
    </xf>
    <xf numFmtId="0" fontId="37" fillId="4" borderId="30" xfId="0" applyFont="1" applyFill="1" applyBorder="1" applyAlignment="1" applyProtection="1">
      <alignment horizontal="center" vertical="center" wrapText="1"/>
    </xf>
    <xf numFmtId="0" fontId="37" fillId="4" borderId="31" xfId="0" applyFont="1" applyFill="1" applyBorder="1" applyAlignment="1" applyProtection="1">
      <alignment horizontal="center" vertical="center" wrapText="1"/>
    </xf>
    <xf numFmtId="0" fontId="37" fillId="4" borderId="9" xfId="0" applyFont="1" applyFill="1" applyBorder="1" applyAlignment="1" applyProtection="1">
      <alignment horizontal="center" vertical="center" wrapText="1"/>
    </xf>
    <xf numFmtId="0" fontId="37" fillId="4" borderId="0"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wrapText="1"/>
    </xf>
    <xf numFmtId="0" fontId="37" fillId="4" borderId="7" xfId="0" applyFont="1" applyFill="1" applyBorder="1" applyAlignment="1" applyProtection="1">
      <alignment horizontal="center" vertical="center" wrapText="1"/>
    </xf>
    <xf numFmtId="0" fontId="9" fillId="9" borderId="68" xfId="0" applyFont="1" applyFill="1" applyBorder="1" applyAlignment="1" applyProtection="1">
      <alignment horizontal="left" vertical="center" wrapText="1"/>
    </xf>
    <xf numFmtId="0" fontId="9" fillId="9" borderId="75" xfId="0" applyFont="1" applyFill="1" applyBorder="1" applyAlignment="1" applyProtection="1">
      <alignment horizontal="left" vertical="center" wrapText="1"/>
    </xf>
    <xf numFmtId="0" fontId="37" fillId="12" borderId="30" xfId="0" applyFont="1" applyFill="1" applyBorder="1" applyAlignment="1" applyProtection="1">
      <alignment horizontal="center" vertical="center" wrapText="1"/>
    </xf>
    <xf numFmtId="0" fontId="37" fillId="12" borderId="31" xfId="0" applyFont="1" applyFill="1" applyBorder="1" applyAlignment="1" applyProtection="1">
      <alignment horizontal="center" vertical="center" wrapText="1"/>
    </xf>
    <xf numFmtId="0" fontId="37" fillId="12" borderId="32" xfId="0" applyFont="1" applyFill="1" applyBorder="1" applyAlignment="1" applyProtection="1">
      <alignment horizontal="center" vertical="center" wrapText="1"/>
    </xf>
    <xf numFmtId="0" fontId="37" fillId="12" borderId="9" xfId="0" applyFont="1" applyFill="1" applyBorder="1" applyAlignment="1" applyProtection="1">
      <alignment horizontal="center" vertical="center" wrapText="1"/>
    </xf>
    <xf numFmtId="0" fontId="37" fillId="12" borderId="0" xfId="0" applyFont="1" applyFill="1" applyBorder="1" applyAlignment="1" applyProtection="1">
      <alignment horizontal="center" vertical="center" wrapText="1"/>
    </xf>
    <xf numFmtId="0" fontId="37" fillId="12" borderId="10" xfId="0" applyFont="1" applyFill="1" applyBorder="1" applyAlignment="1" applyProtection="1">
      <alignment horizontal="center" vertical="center" wrapText="1"/>
    </xf>
    <xf numFmtId="0" fontId="37" fillId="12" borderId="11" xfId="0" applyFont="1" applyFill="1" applyBorder="1" applyAlignment="1" applyProtection="1">
      <alignment horizontal="center" vertical="center" wrapText="1"/>
    </xf>
    <xf numFmtId="0" fontId="37" fillId="12" borderId="7" xfId="0" applyFont="1" applyFill="1" applyBorder="1" applyAlignment="1" applyProtection="1">
      <alignment horizontal="center" vertical="center" wrapText="1"/>
    </xf>
    <xf numFmtId="0" fontId="37" fillId="12" borderId="8" xfId="0" applyFont="1" applyFill="1" applyBorder="1" applyAlignment="1" applyProtection="1">
      <alignment horizontal="center" vertical="center" wrapText="1"/>
    </xf>
    <xf numFmtId="0" fontId="37" fillId="4" borderId="52" xfId="0" applyFont="1" applyFill="1" applyBorder="1" applyAlignment="1" applyProtection="1">
      <alignment horizontal="center" vertical="center" textRotation="90" wrapText="1"/>
    </xf>
    <xf numFmtId="0" fontId="37" fillId="4" borderId="19" xfId="0" applyFont="1" applyFill="1" applyBorder="1" applyAlignment="1" applyProtection="1">
      <alignment horizontal="center" vertical="center" textRotation="90" wrapText="1"/>
    </xf>
    <xf numFmtId="0" fontId="37" fillId="4" borderId="24" xfId="0" applyFont="1" applyFill="1" applyBorder="1" applyAlignment="1" applyProtection="1">
      <alignment horizontal="center" vertical="center" textRotation="90" wrapText="1"/>
    </xf>
    <xf numFmtId="0" fontId="37" fillId="4" borderId="37" xfId="0" applyFont="1" applyFill="1" applyBorder="1" applyAlignment="1" applyProtection="1">
      <alignment horizontal="center" vertical="center" textRotation="90" wrapText="1"/>
    </xf>
    <xf numFmtId="0" fontId="37" fillId="4" borderId="77" xfId="0" applyFont="1" applyFill="1" applyBorder="1" applyAlignment="1" applyProtection="1">
      <alignment horizontal="center" vertical="center" textRotation="90"/>
    </xf>
    <xf numFmtId="0" fontId="37" fillId="4" borderId="24" xfId="0" applyFont="1" applyFill="1" applyBorder="1" applyAlignment="1" applyProtection="1">
      <alignment horizontal="center" vertical="center" textRotation="90"/>
    </xf>
    <xf numFmtId="0" fontId="37" fillId="4" borderId="37" xfId="0" applyFont="1" applyFill="1" applyBorder="1" applyAlignment="1" applyProtection="1">
      <alignment horizontal="center" vertical="center" textRotation="90"/>
    </xf>
    <xf numFmtId="0" fontId="37" fillId="4" borderId="14" xfId="0" applyFont="1" applyFill="1" applyBorder="1" applyAlignment="1" applyProtection="1">
      <alignment horizontal="center" vertical="center" wrapText="1"/>
    </xf>
    <xf numFmtId="0" fontId="37" fillId="4" borderId="27" xfId="0" applyFont="1" applyFill="1" applyBorder="1" applyAlignment="1" applyProtection="1">
      <alignment horizontal="center" vertical="center" wrapText="1"/>
    </xf>
    <xf numFmtId="0" fontId="9" fillId="9" borderId="4" xfId="0" applyFont="1" applyFill="1" applyBorder="1" applyAlignment="1" applyProtection="1">
      <alignment horizontal="left" vertical="center" wrapText="1"/>
    </xf>
    <xf numFmtId="0" fontId="9" fillId="9" borderId="12" xfId="0" applyFont="1" applyFill="1" applyBorder="1" applyAlignment="1" applyProtection="1">
      <alignment horizontal="left" vertical="center" wrapText="1"/>
    </xf>
    <xf numFmtId="0" fontId="37" fillId="4" borderId="6" xfId="0" applyFont="1" applyFill="1" applyBorder="1" applyAlignment="1" applyProtection="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xf numFmtId="0" fontId="37" fillId="4" borderId="26" xfId="0" applyFont="1" applyFill="1" applyBorder="1" applyAlignment="1" applyProtection="1">
      <alignment horizontal="center" vertical="center"/>
    </xf>
    <xf numFmtId="0" fontId="18" fillId="2" borderId="11"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0" fillId="4" borderId="56"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48" xfId="0" applyFont="1" applyFill="1" applyBorder="1" applyAlignment="1" applyProtection="1">
      <alignment horizontal="center" vertical="center"/>
    </xf>
    <xf numFmtId="0" fontId="10" fillId="4" borderId="68" xfId="0" applyFont="1" applyFill="1" applyBorder="1" applyAlignment="1" applyProtection="1">
      <alignment horizontal="center" vertical="center"/>
    </xf>
    <xf numFmtId="0" fontId="10" fillId="4" borderId="65" xfId="0" applyFont="1" applyFill="1" applyBorder="1" applyAlignment="1" applyProtection="1">
      <alignment horizontal="center" vertical="center"/>
    </xf>
    <xf numFmtId="0" fontId="10" fillId="4" borderId="57" xfId="0" applyFont="1" applyFill="1" applyBorder="1" applyAlignment="1" applyProtection="1">
      <alignment horizontal="center" vertical="center" shrinkToFit="1"/>
    </xf>
    <xf numFmtId="0" fontId="10" fillId="4" borderId="54" xfId="0" applyFont="1" applyFill="1" applyBorder="1" applyAlignment="1" applyProtection="1">
      <alignment horizontal="center" vertical="center" shrinkToFit="1"/>
    </xf>
    <xf numFmtId="0" fontId="10" fillId="4" borderId="67" xfId="0" applyFont="1" applyFill="1" applyBorder="1" applyAlignment="1" applyProtection="1">
      <alignment horizontal="center" vertical="center" shrinkToFit="1"/>
    </xf>
    <xf numFmtId="0" fontId="10" fillId="4" borderId="74" xfId="0" applyFont="1" applyFill="1" applyBorder="1" applyAlignment="1" applyProtection="1">
      <alignment horizontal="center" vertical="center"/>
    </xf>
    <xf numFmtId="0" fontId="10" fillId="4" borderId="75" xfId="0" applyFont="1" applyFill="1" applyBorder="1" applyAlignment="1" applyProtection="1">
      <alignment horizontal="center" vertical="center"/>
    </xf>
    <xf numFmtId="0" fontId="10" fillId="4" borderId="45" xfId="0" applyFont="1" applyFill="1" applyBorder="1" applyAlignment="1" applyProtection="1">
      <alignment horizontal="center" vertical="center"/>
    </xf>
    <xf numFmtId="0" fontId="10" fillId="4" borderId="54" xfId="0" applyFont="1" applyFill="1" applyBorder="1" applyAlignment="1" applyProtection="1">
      <alignment horizontal="center" vertical="center"/>
    </xf>
    <xf numFmtId="0" fontId="10" fillId="4" borderId="67" xfId="0" applyFont="1" applyFill="1" applyBorder="1" applyAlignment="1" applyProtection="1">
      <alignment horizontal="center" vertical="center"/>
    </xf>
    <xf numFmtId="0" fontId="13" fillId="12" borderId="53" xfId="0" applyFont="1" applyFill="1" applyBorder="1" applyAlignment="1" applyProtection="1">
      <alignment horizontal="center" vertical="center" wrapText="1"/>
    </xf>
    <xf numFmtId="0" fontId="13" fillId="12" borderId="77" xfId="0" applyFont="1" applyFill="1" applyBorder="1" applyAlignment="1" applyProtection="1">
      <alignment horizontal="center" vertical="center" wrapText="1"/>
    </xf>
    <xf numFmtId="0" fontId="13" fillId="12" borderId="52" xfId="0" applyFont="1" applyFill="1" applyBorder="1" applyAlignment="1" applyProtection="1">
      <alignment horizontal="center" vertical="center" wrapText="1"/>
    </xf>
    <xf numFmtId="0" fontId="13" fillId="12" borderId="55" xfId="0" applyFont="1" applyFill="1" applyBorder="1" applyAlignment="1" applyProtection="1">
      <alignment horizontal="center" vertical="center" wrapText="1"/>
    </xf>
    <xf numFmtId="0" fontId="13" fillId="12" borderId="37" xfId="0" applyFont="1" applyFill="1" applyBorder="1" applyAlignment="1" applyProtection="1">
      <alignment horizontal="center" vertical="center" wrapText="1"/>
    </xf>
    <xf numFmtId="0" fontId="13" fillId="12" borderId="56" xfId="0" applyFont="1" applyFill="1" applyBorder="1" applyAlignment="1" applyProtection="1">
      <alignment horizontal="center" vertical="center" wrapText="1"/>
    </xf>
    <xf numFmtId="0" fontId="13" fillId="12" borderId="30" xfId="0" applyFont="1" applyFill="1" applyBorder="1" applyAlignment="1" applyProtection="1">
      <alignment horizontal="center" vertical="center" wrapText="1"/>
    </xf>
    <xf numFmtId="0" fontId="13" fillId="12" borderId="31" xfId="0" applyFont="1" applyFill="1" applyBorder="1" applyAlignment="1" applyProtection="1">
      <alignment horizontal="center" vertical="center" wrapText="1"/>
    </xf>
    <xf numFmtId="0" fontId="13" fillId="12" borderId="32" xfId="0" applyFont="1" applyFill="1" applyBorder="1" applyAlignment="1" applyProtection="1">
      <alignment horizontal="center" vertical="center" wrapText="1"/>
    </xf>
    <xf numFmtId="0" fontId="13" fillId="12" borderId="11" xfId="0" applyFont="1" applyFill="1" applyBorder="1" applyAlignment="1" applyProtection="1">
      <alignment horizontal="center" vertical="center" wrapText="1"/>
    </xf>
    <xf numFmtId="0" fontId="13" fillId="12" borderId="7" xfId="0" applyFont="1" applyFill="1" applyBorder="1" applyAlignment="1" applyProtection="1">
      <alignment horizontal="center" vertical="center" wrapText="1"/>
    </xf>
    <xf numFmtId="0" fontId="13" fillId="12" borderId="8" xfId="0" applyFont="1" applyFill="1" applyBorder="1" applyAlignment="1" applyProtection="1">
      <alignment horizontal="center" vertical="center" wrapText="1"/>
    </xf>
    <xf numFmtId="0" fontId="10" fillId="4" borderId="63" xfId="0" applyFont="1" applyFill="1" applyBorder="1" applyAlignment="1" applyProtection="1">
      <alignment horizontal="center" vertical="center"/>
    </xf>
    <xf numFmtId="49" fontId="12" fillId="5" borderId="30" xfId="0" applyNumberFormat="1" applyFont="1" applyFill="1" applyBorder="1" applyAlignment="1">
      <alignment horizontal="center" vertical="center"/>
    </xf>
    <xf numFmtId="49" fontId="12" fillId="5" borderId="31" xfId="0" applyNumberFormat="1" applyFont="1" applyFill="1" applyBorder="1" applyAlignment="1">
      <alignment horizontal="center" vertical="center"/>
    </xf>
    <xf numFmtId="49" fontId="12" fillId="5" borderId="32" xfId="0" applyNumberFormat="1" applyFont="1" applyFill="1" applyBorder="1" applyAlignment="1">
      <alignment horizontal="center" vertical="center"/>
    </xf>
    <xf numFmtId="0" fontId="18" fillId="5" borderId="9" xfId="0" applyFont="1" applyFill="1" applyBorder="1" applyAlignment="1">
      <alignment horizontal="center" vertical="center"/>
    </xf>
    <xf numFmtId="0" fontId="18" fillId="5" borderId="0"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0" xfId="0" applyFont="1" applyFill="1" applyBorder="1" applyAlignment="1">
      <alignment horizontal="center" vertical="center"/>
    </xf>
    <xf numFmtId="0" fontId="19" fillId="4" borderId="48" xfId="0" applyFont="1" applyFill="1" applyBorder="1" applyAlignment="1" applyProtection="1">
      <alignment horizontal="center" vertical="center"/>
    </xf>
    <xf numFmtId="0" fontId="19" fillId="4" borderId="68" xfId="0" applyFont="1" applyFill="1" applyBorder="1" applyAlignment="1" applyProtection="1">
      <alignment horizontal="center" vertical="center"/>
    </xf>
    <xf numFmtId="0" fontId="19" fillId="4" borderId="75" xfId="0" applyFont="1" applyFill="1" applyBorder="1" applyAlignment="1" applyProtection="1">
      <alignment horizontal="center" vertical="center"/>
    </xf>
    <xf numFmtId="0" fontId="19" fillId="4" borderId="65" xfId="0" applyFont="1" applyFill="1" applyBorder="1" applyAlignment="1" applyProtection="1">
      <alignment horizontal="center" vertical="center"/>
    </xf>
    <xf numFmtId="0" fontId="10" fillId="4" borderId="11" xfId="0" applyFont="1" applyFill="1" applyBorder="1" applyAlignment="1" applyProtection="1">
      <alignment horizontal="center" vertical="center" shrinkToFit="1"/>
    </xf>
    <xf numFmtId="0" fontId="10" fillId="4" borderId="7" xfId="0" applyFont="1" applyFill="1" applyBorder="1" applyAlignment="1" applyProtection="1">
      <alignment horizontal="center" vertical="center" shrinkToFit="1"/>
    </xf>
    <xf numFmtId="0" fontId="10" fillId="4" borderId="55" xfId="0" applyFont="1" applyFill="1" applyBorder="1" applyAlignment="1" applyProtection="1">
      <alignment horizontal="center" vertical="center" shrinkToFit="1"/>
    </xf>
    <xf numFmtId="0" fontId="19" fillId="4" borderId="74" xfId="0" applyFont="1" applyFill="1" applyBorder="1" applyAlignment="1" applyProtection="1">
      <alignment horizontal="center" vertical="center"/>
    </xf>
    <xf numFmtId="0" fontId="11" fillId="4" borderId="17" xfId="0" applyFont="1" applyFill="1" applyBorder="1" applyAlignment="1" applyProtection="1">
      <alignment horizontal="center" vertical="top" shrinkToFit="1"/>
    </xf>
    <xf numFmtId="0" fontId="11" fillId="4" borderId="13" xfId="0" applyFont="1" applyFill="1" applyBorder="1" applyAlignment="1" applyProtection="1">
      <alignment horizontal="center" vertical="top" shrinkToFit="1"/>
    </xf>
    <xf numFmtId="49" fontId="23" fillId="5" borderId="30" xfId="0" applyNumberFormat="1" applyFont="1" applyFill="1" applyBorder="1" applyAlignment="1" applyProtection="1">
      <alignment horizontal="center"/>
    </xf>
    <xf numFmtId="0" fontId="23" fillId="5" borderId="31" xfId="0" applyFont="1" applyFill="1" applyBorder="1" applyAlignment="1" applyProtection="1">
      <alignment horizontal="center"/>
    </xf>
    <xf numFmtId="0" fontId="23" fillId="5" borderId="32" xfId="0" applyFont="1" applyFill="1" applyBorder="1" applyAlignment="1" applyProtection="1">
      <alignment horizontal="center"/>
    </xf>
    <xf numFmtId="0" fontId="22" fillId="5" borderId="11" xfId="0" applyFont="1" applyFill="1" applyBorder="1" applyAlignment="1" applyProtection="1">
      <alignment horizontal="center" vertical="top"/>
    </xf>
    <xf numFmtId="0" fontId="22" fillId="5" borderId="7" xfId="0" applyFont="1" applyFill="1" applyBorder="1" applyAlignment="1" applyProtection="1">
      <alignment horizontal="center" vertical="top"/>
    </xf>
    <xf numFmtId="0" fontId="22" fillId="5" borderId="8" xfId="0" applyFont="1" applyFill="1" applyBorder="1" applyAlignment="1" applyProtection="1">
      <alignment horizontal="center" vertical="top"/>
    </xf>
    <xf numFmtId="0" fontId="12" fillId="4" borderId="74" xfId="0" applyFont="1" applyFill="1" applyBorder="1" applyAlignment="1" applyProtection="1">
      <alignment horizontal="center" vertical="top"/>
    </xf>
    <xf numFmtId="0" fontId="12" fillId="4" borderId="75" xfId="0" applyFont="1" applyFill="1" applyBorder="1" applyAlignment="1" applyProtection="1">
      <alignment horizontal="center" vertical="top"/>
    </xf>
    <xf numFmtId="0" fontId="9" fillId="5" borderId="35" xfId="0" applyFont="1" applyFill="1" applyBorder="1" applyAlignment="1" applyProtection="1">
      <alignment horizontal="center" vertical="center"/>
    </xf>
    <xf numFmtId="0" fontId="9" fillId="5" borderId="1" xfId="0" applyFont="1" applyFill="1" applyBorder="1" applyAlignment="1" applyProtection="1">
      <alignment horizontal="center" vertical="center"/>
    </xf>
    <xf numFmtId="0" fontId="9" fillId="5" borderId="28"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5" borderId="28"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9" fillId="5" borderId="22" xfId="0" applyFont="1" applyFill="1" applyBorder="1" applyAlignment="1" applyProtection="1">
      <alignment horizontal="center" vertical="center"/>
    </xf>
    <xf numFmtId="0" fontId="11" fillId="4" borderId="58" xfId="0" applyFont="1" applyFill="1" applyBorder="1" applyAlignment="1" applyProtection="1">
      <alignment horizontal="center" vertical="center"/>
    </xf>
    <xf numFmtId="0" fontId="11" fillId="4" borderId="49" xfId="0" applyFont="1" applyFill="1" applyBorder="1" applyAlignment="1" applyProtection="1">
      <alignment horizontal="center" vertical="center"/>
    </xf>
    <xf numFmtId="0" fontId="12" fillId="4" borderId="68" xfId="0" applyFont="1" applyFill="1" applyBorder="1" applyAlignment="1" applyProtection="1">
      <alignment horizontal="center" vertical="top"/>
    </xf>
    <xf numFmtId="0" fontId="12" fillId="4" borderId="65" xfId="0" applyFont="1" applyFill="1" applyBorder="1" applyAlignment="1" applyProtection="1">
      <alignment horizontal="center" vertical="top"/>
    </xf>
    <xf numFmtId="0" fontId="12" fillId="4" borderId="48" xfId="0" applyFont="1" applyFill="1" applyBorder="1" applyAlignment="1" applyProtection="1">
      <alignment horizontal="center" vertical="top"/>
    </xf>
    <xf numFmtId="0" fontId="11" fillId="4" borderId="6" xfId="0" applyFont="1" applyFill="1" applyBorder="1" applyAlignment="1" applyProtection="1">
      <alignment horizontal="center" vertical="top"/>
    </xf>
    <xf numFmtId="0" fontId="11" fillId="4" borderId="2" xfId="0" applyFont="1" applyFill="1" applyBorder="1" applyAlignment="1" applyProtection="1">
      <alignment horizontal="center" vertical="top"/>
    </xf>
    <xf numFmtId="0" fontId="11" fillId="4" borderId="42" xfId="0" applyFont="1" applyFill="1" applyBorder="1" applyAlignment="1" applyProtection="1">
      <alignment horizontal="center" vertical="center"/>
    </xf>
    <xf numFmtId="0" fontId="11" fillId="4" borderId="13" xfId="0" applyFont="1" applyFill="1" applyBorder="1" applyAlignment="1" applyProtection="1">
      <alignment horizontal="center" vertical="center"/>
    </xf>
    <xf numFmtId="0" fontId="49" fillId="11" borderId="21" xfId="0" applyFont="1" applyFill="1" applyBorder="1" applyAlignment="1" applyProtection="1">
      <alignment horizontal="left" vertical="center" indent="14"/>
      <protection locked="0"/>
    </xf>
    <xf numFmtId="0" fontId="50" fillId="11" borderId="21" xfId="0" applyFont="1" applyFill="1" applyBorder="1" applyAlignment="1" applyProtection="1">
      <alignment horizontal="left" vertical="center" indent="14"/>
      <protection locked="0"/>
    </xf>
    <xf numFmtId="0" fontId="50" fillId="11" borderId="2" xfId="0" applyFont="1" applyFill="1" applyBorder="1" applyAlignment="1" applyProtection="1">
      <alignment horizontal="left" vertical="center" indent="14"/>
      <protection locked="0"/>
    </xf>
    <xf numFmtId="171" fontId="51" fillId="10" borderId="42" xfId="0" applyNumberFormat="1" applyFont="1" applyFill="1" applyBorder="1" applyAlignment="1" applyProtection="1">
      <alignment horizontal="center" vertical="center"/>
      <protection locked="0"/>
    </xf>
    <xf numFmtId="171" fontId="51" fillId="10" borderId="58" xfId="0" applyNumberFormat="1" applyFont="1" applyFill="1" applyBorder="1" applyAlignment="1" applyProtection="1">
      <alignment horizontal="center" vertical="center"/>
      <protection locked="0"/>
    </xf>
    <xf numFmtId="171" fontId="51" fillId="10" borderId="13"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shrinkToFit="1"/>
      <protection locked="0"/>
    </xf>
    <xf numFmtId="164" fontId="6" fillId="3" borderId="3" xfId="1" applyNumberFormat="1" applyFont="1" applyFill="1" applyBorder="1" applyAlignment="1" applyProtection="1">
      <alignment horizontal="right" vertical="center" wrapText="1"/>
      <protection locked="0"/>
    </xf>
    <xf numFmtId="0" fontId="6" fillId="3" borderId="3" xfId="1" applyNumberFormat="1" applyFont="1" applyFill="1" applyBorder="1" applyAlignment="1" applyProtection="1">
      <alignment horizontal="left" vertical="center" wrapText="1"/>
      <protection locked="0"/>
    </xf>
    <xf numFmtId="0" fontId="6" fillId="3" borderId="3" xfId="0" applyNumberFormat="1" applyFont="1" applyFill="1" applyBorder="1" applyAlignment="1" applyProtection="1">
      <alignment horizontal="center" vertical="center" shrinkToFit="1"/>
      <protection locked="0"/>
    </xf>
    <xf numFmtId="0" fontId="6" fillId="3" borderId="3" xfId="0" applyNumberFormat="1" applyFont="1" applyFill="1" applyBorder="1" applyAlignment="1" applyProtection="1">
      <alignment vertical="center" shrinkToFit="1"/>
      <protection locked="0"/>
    </xf>
    <xf numFmtId="0" fontId="23" fillId="3" borderId="14" xfId="0" applyFont="1" applyFill="1" applyBorder="1" applyAlignment="1" applyProtection="1">
      <alignment horizontal="center" vertical="center" wrapText="1"/>
      <protection locked="0"/>
    </xf>
    <xf numFmtId="0" fontId="23" fillId="3" borderId="14" xfId="0" applyFont="1" applyFill="1" applyBorder="1" applyAlignment="1" applyProtection="1">
      <alignment vertical="center" wrapText="1"/>
      <protection locked="0"/>
    </xf>
    <xf numFmtId="0" fontId="12" fillId="4" borderId="6" xfId="0" applyFont="1" applyFill="1" applyBorder="1" applyAlignment="1" applyProtection="1">
      <alignment horizontal="center"/>
    </xf>
    <xf numFmtId="0" fontId="12" fillId="4" borderId="22" xfId="0" applyFont="1" applyFill="1" applyBorder="1" applyAlignment="1" applyProtection="1">
      <alignment horizontal="center"/>
    </xf>
    <xf numFmtId="0" fontId="11" fillId="4" borderId="17" xfId="0" applyFont="1" applyFill="1" applyBorder="1" applyAlignment="1" applyProtection="1">
      <alignment horizontal="center" shrinkToFit="1"/>
    </xf>
    <xf numFmtId="0" fontId="11" fillId="4" borderId="58" xfId="0" applyFont="1" applyFill="1" applyBorder="1" applyAlignment="1" applyProtection="1">
      <alignment horizontal="center" shrinkToFit="1"/>
    </xf>
    <xf numFmtId="0" fontId="11" fillId="4" borderId="13" xfId="0" applyFont="1" applyFill="1" applyBorder="1" applyAlignment="1" applyProtection="1">
      <alignment horizontal="center" shrinkToFit="1"/>
    </xf>
    <xf numFmtId="0" fontId="9" fillId="5" borderId="50" xfId="0" applyFont="1" applyFill="1" applyBorder="1" applyAlignment="1" applyProtection="1">
      <alignment horizontal="center" vertical="center" wrapText="1"/>
    </xf>
    <xf numFmtId="0" fontId="9" fillId="5" borderId="35"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30" fillId="2" borderId="11" xfId="0" applyFont="1" applyFill="1" applyBorder="1" applyAlignment="1" applyProtection="1">
      <alignment horizontal="center"/>
    </xf>
    <xf numFmtId="0" fontId="30" fillId="2" borderId="7" xfId="0" applyFont="1" applyFill="1" applyBorder="1" applyAlignment="1" applyProtection="1">
      <alignment horizontal="center"/>
    </xf>
    <xf numFmtId="0" fontId="30" fillId="2" borderId="8" xfId="0" applyFont="1" applyFill="1" applyBorder="1" applyAlignment="1" applyProtection="1">
      <alignment horizontal="center"/>
    </xf>
    <xf numFmtId="0" fontId="12" fillId="4" borderId="16" xfId="0" applyFont="1" applyFill="1" applyBorder="1" applyAlignment="1" applyProtection="1">
      <alignment horizontal="center"/>
    </xf>
    <xf numFmtId="0" fontId="12" fillId="4" borderId="21" xfId="0" applyFont="1" applyFill="1" applyBorder="1" applyAlignment="1" applyProtection="1">
      <alignment horizontal="center"/>
    </xf>
    <xf numFmtId="0" fontId="12" fillId="4" borderId="2" xfId="0" applyFont="1" applyFill="1" applyBorder="1" applyAlignment="1" applyProtection="1">
      <alignment horizontal="center"/>
    </xf>
    <xf numFmtId="0" fontId="9" fillId="5" borderId="4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11" fillId="4" borderId="49" xfId="0" applyFont="1" applyFill="1" applyBorder="1" applyAlignment="1" applyProtection="1">
      <alignment horizontal="center"/>
    </xf>
    <xf numFmtId="0" fontId="12" fillId="4" borderId="68" xfId="0" applyFont="1" applyFill="1" applyBorder="1" applyAlignment="1" applyProtection="1">
      <alignment horizontal="center"/>
    </xf>
    <xf numFmtId="0" fontId="11" fillId="4" borderId="58" xfId="0" applyFont="1" applyFill="1" applyBorder="1" applyAlignment="1" applyProtection="1">
      <alignment horizontal="center"/>
    </xf>
    <xf numFmtId="164" fontId="23" fillId="5" borderId="30" xfId="0" applyNumberFormat="1" applyFont="1" applyFill="1" applyBorder="1" applyAlignment="1" applyProtection="1">
      <alignment horizontal="center" vertical="center"/>
    </xf>
    <xf numFmtId="164" fontId="23" fillId="5" borderId="31" xfId="0" applyNumberFormat="1" applyFont="1" applyFill="1" applyBorder="1" applyAlignment="1" applyProtection="1">
      <alignment horizontal="center" vertical="center"/>
    </xf>
    <xf numFmtId="164" fontId="23" fillId="5" borderId="32" xfId="0" applyNumberFormat="1" applyFont="1" applyFill="1" applyBorder="1" applyAlignment="1" applyProtection="1">
      <alignment horizontal="center" vertical="center"/>
    </xf>
    <xf numFmtId="164" fontId="30" fillId="2" borderId="11" xfId="0" applyNumberFormat="1" applyFont="1" applyFill="1" applyBorder="1" applyAlignment="1" applyProtection="1">
      <alignment horizontal="center" vertical="center"/>
    </xf>
    <xf numFmtId="164" fontId="30" fillId="2" borderId="7" xfId="0" applyNumberFormat="1" applyFont="1" applyFill="1" applyBorder="1" applyAlignment="1" applyProtection="1">
      <alignment horizontal="center" vertical="center"/>
    </xf>
    <xf numFmtId="164" fontId="30" fillId="2" borderId="8" xfId="0" applyNumberFormat="1" applyFont="1" applyFill="1" applyBorder="1" applyAlignment="1" applyProtection="1">
      <alignment horizontal="center" vertical="center"/>
    </xf>
    <xf numFmtId="0" fontId="9" fillId="5" borderId="19"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9" fillId="5" borderId="22" xfId="0" applyFont="1" applyFill="1" applyBorder="1" applyAlignment="1" applyProtection="1">
      <alignment horizontal="center" vertical="center" wrapText="1"/>
    </xf>
    <xf numFmtId="0" fontId="9" fillId="5" borderId="24"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49" fontId="23" fillId="3" borderId="3"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left" vertical="center" wrapText="1"/>
      <protection locked="0"/>
    </xf>
    <xf numFmtId="49" fontId="15" fillId="3" borderId="3" xfId="0" applyNumberFormat="1" applyFont="1" applyFill="1" applyBorder="1" applyAlignment="1" applyProtection="1">
      <alignment horizontal="left" vertical="center" wrapText="1"/>
      <protection locked="0"/>
    </xf>
    <xf numFmtId="0" fontId="6" fillId="10" borderId="17" xfId="11" applyFont="1" applyFill="1" applyBorder="1" applyAlignment="1" applyProtection="1">
      <alignment horizontal="left" vertical="center"/>
      <protection locked="0"/>
    </xf>
    <xf numFmtId="0" fontId="6" fillId="10" borderId="58" xfId="11" applyFont="1" applyFill="1" applyBorder="1" applyAlignment="1" applyProtection="1">
      <alignment horizontal="left" vertical="center"/>
      <protection locked="0"/>
    </xf>
    <xf numFmtId="0" fontId="6" fillId="10" borderId="13" xfId="11" applyFont="1" applyFill="1" applyBorder="1" applyAlignment="1" applyProtection="1">
      <alignment horizontal="left" vertical="center"/>
      <protection locked="0"/>
    </xf>
    <xf numFmtId="0" fontId="9" fillId="4" borderId="45" xfId="13" applyFont="1" applyFill="1" applyBorder="1" applyAlignment="1" applyProtection="1">
      <alignment horizontal="left" vertical="center" wrapText="1"/>
    </xf>
    <xf numFmtId="0" fontId="9" fillId="4" borderId="54" xfId="13" applyFont="1" applyFill="1" applyBorder="1" applyAlignment="1" applyProtection="1">
      <alignment horizontal="left" vertical="center" wrapText="1"/>
    </xf>
    <xf numFmtId="0" fontId="9" fillId="4" borderId="67" xfId="13" applyFont="1" applyFill="1" applyBorder="1" applyAlignment="1" applyProtection="1">
      <alignment horizontal="left" vertical="center" wrapText="1"/>
    </xf>
    <xf numFmtId="0" fontId="6" fillId="10" borderId="1" xfId="11" applyFont="1" applyFill="1" applyBorder="1" applyAlignment="1" applyProtection="1">
      <alignment horizontal="left" vertical="center"/>
      <protection locked="0"/>
    </xf>
    <xf numFmtId="0" fontId="6" fillId="10" borderId="3" xfId="11" applyFont="1" applyFill="1" applyBorder="1" applyAlignment="1" applyProtection="1">
      <alignment horizontal="left" vertical="center"/>
      <protection locked="0"/>
    </xf>
    <xf numFmtId="0" fontId="6" fillId="10" borderId="42" xfId="11" applyFont="1" applyFill="1" applyBorder="1" applyAlignment="1" applyProtection="1">
      <alignment horizontal="left" vertical="center"/>
      <protection locked="0"/>
    </xf>
    <xf numFmtId="0" fontId="6" fillId="10" borderId="25" xfId="11" applyFont="1" applyFill="1" applyBorder="1" applyAlignment="1" applyProtection="1">
      <alignment horizontal="left" vertical="center"/>
      <protection locked="0"/>
    </xf>
    <xf numFmtId="0" fontId="6" fillId="10" borderId="26" xfId="11" applyFont="1" applyFill="1" applyBorder="1" applyAlignment="1" applyProtection="1">
      <alignment horizontal="left" vertical="center"/>
      <protection locked="0"/>
    </xf>
    <xf numFmtId="0" fontId="9" fillId="14" borderId="38" xfId="0" applyFont="1" applyFill="1" applyBorder="1" applyAlignment="1" applyProtection="1">
      <alignment horizontal="center" vertical="center"/>
    </xf>
    <xf numFmtId="0" fontId="11" fillId="14" borderId="39" xfId="0" applyFont="1" applyFill="1" applyBorder="1" applyAlignment="1" applyProtection="1">
      <alignment horizontal="center" vertical="center"/>
    </xf>
    <xf numFmtId="0" fontId="11" fillId="14" borderId="40" xfId="0" applyFont="1" applyFill="1" applyBorder="1" applyAlignment="1" applyProtection="1">
      <alignment horizontal="center" vertical="center"/>
    </xf>
    <xf numFmtId="0" fontId="9" fillId="9" borderId="31" xfId="0" applyFont="1" applyFill="1" applyBorder="1" applyAlignment="1" applyProtection="1">
      <alignment horizontal="center" vertical="center"/>
    </xf>
    <xf numFmtId="0" fontId="9" fillId="9" borderId="53" xfId="0" applyFont="1" applyFill="1" applyBorder="1" applyAlignment="1" applyProtection="1">
      <alignment horizontal="center" vertical="center"/>
    </xf>
    <xf numFmtId="0" fontId="9" fillId="15" borderId="38" xfId="11" applyFont="1" applyFill="1" applyBorder="1" applyAlignment="1" applyProtection="1">
      <alignment horizontal="center" vertical="center" wrapText="1"/>
    </xf>
    <xf numFmtId="0" fontId="9" fillId="15" borderId="39" xfId="11" applyFont="1" applyFill="1" applyBorder="1" applyAlignment="1" applyProtection="1">
      <alignment horizontal="center" vertical="center" wrapText="1"/>
    </xf>
    <xf numFmtId="0" fontId="17" fillId="9" borderId="38" xfId="11" applyFont="1" applyFill="1" applyBorder="1" applyAlignment="1" applyProtection="1">
      <alignment horizontal="center" vertical="center" wrapText="1"/>
    </xf>
    <xf numFmtId="0" fontId="17" fillId="9" borderId="39" xfId="11" applyFont="1" applyFill="1" applyBorder="1" applyAlignment="1" applyProtection="1">
      <alignment horizontal="center" vertical="center" wrapText="1"/>
    </xf>
    <xf numFmtId="0" fontId="17" fillId="9" borderId="76" xfId="11" applyFont="1" applyFill="1" applyBorder="1" applyAlignment="1" applyProtection="1">
      <alignment horizontal="center" vertical="center" wrapText="1"/>
    </xf>
    <xf numFmtId="0" fontId="6" fillId="10" borderId="74" xfId="11" applyFont="1" applyFill="1" applyBorder="1" applyAlignment="1" applyProtection="1">
      <alignment horizontal="left" vertical="center"/>
      <protection locked="0"/>
    </xf>
    <xf numFmtId="0" fontId="6" fillId="10" borderId="68" xfId="11" applyFont="1" applyFill="1" applyBorder="1" applyAlignment="1" applyProtection="1">
      <alignment horizontal="left" vertical="center"/>
      <protection locked="0"/>
    </xf>
    <xf numFmtId="0" fontId="6" fillId="10" borderId="75" xfId="11" applyFont="1" applyFill="1" applyBorder="1" applyAlignment="1" applyProtection="1">
      <alignment horizontal="left" vertical="center"/>
      <protection locked="0"/>
    </xf>
    <xf numFmtId="0" fontId="6" fillId="10" borderId="57" xfId="11" applyFont="1" applyFill="1" applyBorder="1" applyAlignment="1" applyProtection="1">
      <alignment horizontal="left" vertical="center"/>
      <protection locked="0"/>
    </xf>
    <xf numFmtId="0" fontId="6" fillId="10" borderId="54" xfId="11" applyFont="1" applyFill="1" applyBorder="1" applyAlignment="1" applyProtection="1">
      <alignment horizontal="left" vertical="center"/>
      <protection locked="0"/>
    </xf>
    <xf numFmtId="0" fontId="6" fillId="10" borderId="67" xfId="11" applyFont="1" applyFill="1" applyBorder="1" applyAlignment="1" applyProtection="1">
      <alignment horizontal="left" vertical="center"/>
      <protection locked="0"/>
    </xf>
    <xf numFmtId="0" fontId="6" fillId="10" borderId="34" xfId="11" applyFont="1" applyFill="1" applyBorder="1" applyAlignment="1" applyProtection="1">
      <alignment horizontal="left" vertical="center"/>
      <protection locked="0"/>
    </xf>
    <xf numFmtId="0" fontId="6" fillId="10" borderId="29" xfId="11" applyFont="1" applyFill="1" applyBorder="1" applyAlignment="1" applyProtection="1">
      <alignment horizontal="left" vertical="center"/>
      <protection locked="0"/>
    </xf>
    <xf numFmtId="0" fontId="17" fillId="9" borderId="46" xfId="11" applyFont="1" applyFill="1" applyBorder="1" applyAlignment="1" applyProtection="1">
      <alignment horizontal="center" vertical="center" wrapText="1"/>
    </xf>
    <xf numFmtId="0" fontId="6" fillId="10" borderId="45" xfId="11" applyFont="1" applyFill="1" applyBorder="1" applyAlignment="1" applyProtection="1">
      <alignment horizontal="left" vertical="center"/>
      <protection locked="0"/>
    </xf>
    <xf numFmtId="0" fontId="6" fillId="10" borderId="48" xfId="11" applyFont="1" applyFill="1" applyBorder="1" applyAlignment="1" applyProtection="1">
      <alignment horizontal="left" vertical="center"/>
      <protection locked="0"/>
    </xf>
    <xf numFmtId="0" fontId="15" fillId="11" borderId="30" xfId="0" applyFont="1" applyFill="1" applyBorder="1" applyAlignment="1" applyProtection="1">
      <alignment horizontal="center" vertical="center"/>
    </xf>
    <xf numFmtId="0" fontId="15" fillId="11" borderId="31" xfId="0" applyFont="1" applyFill="1" applyBorder="1" applyAlignment="1" applyProtection="1">
      <alignment horizontal="center" vertical="center"/>
    </xf>
    <xf numFmtId="0" fontId="15" fillId="11" borderId="32" xfId="0" applyFont="1" applyFill="1" applyBorder="1" applyAlignment="1" applyProtection="1">
      <alignment horizontal="center" vertical="center"/>
    </xf>
    <xf numFmtId="0" fontId="22" fillId="11" borderId="11" xfId="0" applyFont="1" applyFill="1" applyBorder="1" applyAlignment="1" applyProtection="1">
      <alignment horizontal="center" vertical="center"/>
    </xf>
    <xf numFmtId="0" fontId="22" fillId="11" borderId="7" xfId="0" applyFont="1" applyFill="1" applyBorder="1" applyAlignment="1" applyProtection="1">
      <alignment horizontal="center" vertical="center"/>
    </xf>
    <xf numFmtId="0" fontId="22" fillId="11" borderId="8" xfId="0" applyFont="1" applyFill="1" applyBorder="1" applyAlignment="1" applyProtection="1">
      <alignment horizontal="center" vertical="center"/>
    </xf>
    <xf numFmtId="0" fontId="17" fillId="9" borderId="59" xfId="11" applyFont="1" applyFill="1" applyBorder="1" applyAlignment="1" applyProtection="1">
      <alignment horizontal="center" vertical="center" wrapText="1"/>
    </xf>
    <xf numFmtId="0" fontId="17" fillId="9" borderId="60" xfId="11" applyFont="1" applyFill="1" applyBorder="1" applyAlignment="1" applyProtection="1">
      <alignment horizontal="center" vertical="center" wrapText="1"/>
    </xf>
    <xf numFmtId="0" fontId="6" fillId="9" borderId="29" xfId="0" applyFont="1" applyFill="1" applyBorder="1" applyAlignment="1" applyProtection="1">
      <alignment horizontal="center" vertical="center"/>
    </xf>
    <xf numFmtId="0" fontId="6" fillId="9" borderId="33" xfId="0" applyFont="1" applyFill="1" applyBorder="1" applyAlignment="1" applyProtection="1">
      <alignment horizontal="center" vertical="center"/>
    </xf>
    <xf numFmtId="0" fontId="11" fillId="10" borderId="45" xfId="0" applyFont="1" applyFill="1" applyBorder="1" applyAlignment="1" applyProtection="1">
      <alignment horizontal="center" vertical="center"/>
      <protection locked="0"/>
    </xf>
    <xf numFmtId="0" fontId="11" fillId="10" borderId="63" xfId="0" applyFont="1" applyFill="1" applyBorder="1" applyAlignment="1" applyProtection="1">
      <alignment horizontal="center" vertical="center"/>
      <protection locked="0"/>
    </xf>
    <xf numFmtId="0" fontId="6" fillId="4" borderId="48" xfId="13" applyFont="1" applyFill="1" applyBorder="1" applyAlignment="1" applyProtection="1">
      <alignment horizontal="center" vertical="center" wrapText="1"/>
    </xf>
    <xf numFmtId="0" fontId="6" fillId="16" borderId="0" xfId="0" applyFont="1" applyFill="1" applyAlignment="1">
      <alignment horizontal="center" wrapText="1"/>
    </xf>
    <xf numFmtId="0" fontId="0" fillId="16" borderId="0" xfId="0" applyFill="1" applyAlignment="1">
      <alignment horizontal="center" wrapText="1"/>
    </xf>
    <xf numFmtId="0" fontId="0" fillId="16" borderId="0" xfId="0" applyFill="1" applyAlignment="1">
      <alignment horizontal="center"/>
    </xf>
  </cellXfs>
  <cellStyles count="19">
    <cellStyle name="Comma 2" xfId="18"/>
    <cellStyle name="Currency" xfId="1" builtinId="4"/>
    <cellStyle name="Currency 2" xfId="5"/>
    <cellStyle name="Currency 3" xfId="16"/>
    <cellStyle name="Hyperlink" xfId="2" builtinId="8"/>
    <cellStyle name="Hyperlink 2" xfId="7"/>
    <cellStyle name="Hyperlink 3" xfId="17"/>
    <cellStyle name="Normal" xfId="0" builtinId="0"/>
    <cellStyle name="Normal 10" xfId="11"/>
    <cellStyle name="Normal 2" xfId="4"/>
    <cellStyle name="Normal 2 2" xfId="12"/>
    <cellStyle name="Normal 3" xfId="8"/>
    <cellStyle name="Normal 4" xfId="9"/>
    <cellStyle name="Normal 5" xfId="10"/>
    <cellStyle name="Normal 6" xfId="13"/>
    <cellStyle name="Normal 7" xfId="14"/>
    <cellStyle name="Normal 8" xfId="15"/>
    <cellStyle name="Percent" xfId="3" builtinId="5"/>
    <cellStyle name="Style 1" xfId="6"/>
  </cellStyles>
  <dxfs count="0"/>
  <tableStyles count="0" defaultTableStyle="TableStyleMedium9" defaultPivotStyle="PivotStyleLight16"/>
  <colors>
    <mruColors>
      <color rgb="FFFFFFCC"/>
      <color rgb="FFCCCCFF"/>
      <color rgb="FFEAEAEA"/>
      <color rgb="FF00FFFF"/>
      <color rgb="FF993366"/>
      <color rgb="FFFFCC99"/>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1362076</xdr:colOff>
      <xdr:row>12</xdr:row>
      <xdr:rowOff>138393</xdr:rowOff>
    </xdr:from>
    <xdr:to>
      <xdr:col>5</xdr:col>
      <xdr:colOff>3448707</xdr:colOff>
      <xdr:row>19</xdr:row>
      <xdr:rowOff>238125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613714" y="3411927"/>
          <a:ext cx="4944131" cy="1928095"/>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INSTRUCTIONS</a:t>
          </a:r>
          <a:endParaRPr lang="en-US" sz="1400"/>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all yello w</a:t>
          </a:r>
          <a:r>
            <a:rPr lang="en-US" sz="1100" b="1" baseline="0">
              <a:solidFill>
                <a:schemeClr val="dk1"/>
              </a:solidFill>
              <a:latin typeface="+mn-lt"/>
              <a:ea typeface="+mn-ea"/>
              <a:cs typeface="+mn-cs"/>
            </a:rPr>
            <a:t> fields.  Data will autopopulate other sheets in Excel Workbook.</a:t>
          </a:r>
        </a:p>
        <a:p>
          <a:r>
            <a:rPr lang="en-US" sz="1100" b="1" baseline="0">
              <a:solidFill>
                <a:schemeClr val="dk1"/>
              </a:solidFill>
              <a:latin typeface="+mn-lt"/>
              <a:ea typeface="+mn-ea"/>
              <a:cs typeface="+mn-cs"/>
            </a:rPr>
            <a:t> - Yellow fields represent data that must be entered.</a:t>
          </a:r>
        </a:p>
        <a:p>
          <a:r>
            <a:rPr lang="en-US" sz="1100" b="1" baseline="0">
              <a:solidFill>
                <a:schemeClr val="dk1"/>
              </a:solidFill>
              <a:latin typeface="+mn-lt"/>
              <a:ea typeface="+mn-ea"/>
              <a:cs typeface="+mn-cs"/>
            </a:rPr>
            <a:t> - Blue fields represent fields that are calculations or are autofilled</a:t>
          </a:r>
        </a:p>
        <a:p>
          <a:r>
            <a:rPr lang="en-US" sz="1100" b="1" baseline="0">
              <a:solidFill>
                <a:schemeClr val="dk1"/>
              </a:solidFill>
              <a:latin typeface="+mn-lt"/>
              <a:ea typeface="+mn-ea"/>
              <a:cs typeface="+mn-cs"/>
            </a:rPr>
            <a:t> - Green fields represent totals that are transferred to the Cost Summary Roll-Up</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If pages do not print correctly, select “View” and “Page Break Preview” and adjust manually.</a:t>
          </a:r>
        </a:p>
      </xdr:txBody>
    </xdr:sp>
    <xdr:clientData/>
  </xdr:twoCellAnchor>
  <xdr:twoCellAnchor>
    <xdr:from>
      <xdr:col>1</xdr:col>
      <xdr:colOff>32845</xdr:colOff>
      <xdr:row>12</xdr:row>
      <xdr:rowOff>119344</xdr:rowOff>
    </xdr:from>
    <xdr:to>
      <xdr:col>4</xdr:col>
      <xdr:colOff>1304925</xdr:colOff>
      <xdr:row>19</xdr:row>
      <xdr:rowOff>228601</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18966" y="3392878"/>
          <a:ext cx="4337597" cy="193762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a:solidFill>
                <a:schemeClr val="dk1"/>
              </a:solidFill>
              <a:latin typeface="+mn-lt"/>
              <a:ea typeface="+mn-ea"/>
              <a:cs typeface="+mn-cs"/>
            </a:rPr>
            <a:t>ATTENTION</a:t>
          </a:r>
          <a:endParaRPr lang="en-US" sz="1400"/>
        </a:p>
        <a:p>
          <a:endParaRPr lang="en-US" sz="1100" b="1">
            <a:solidFill>
              <a:schemeClr val="dk1"/>
            </a:solidFill>
            <a:latin typeface="+mn-lt"/>
            <a:ea typeface="+mn-ea"/>
            <a:cs typeface="+mn-cs"/>
          </a:endParaRPr>
        </a:p>
        <a:p>
          <a:r>
            <a:rPr lang="en-US" sz="1100" b="1">
              <a:solidFill>
                <a:schemeClr val="dk1"/>
              </a:solidFill>
              <a:latin typeface="+mn-lt"/>
              <a:ea typeface="+mn-ea"/>
              <a:cs typeface="+mn-cs"/>
            </a:rPr>
            <a:t>Effective</a:t>
          </a:r>
          <a:r>
            <a:rPr lang="en-US" sz="1100" b="1" baseline="0">
              <a:solidFill>
                <a:schemeClr val="dk1"/>
              </a:solidFill>
              <a:latin typeface="+mn-lt"/>
              <a:ea typeface="+mn-ea"/>
              <a:cs typeface="+mn-cs"/>
            </a:rPr>
            <a:t> June 2012, all Project Worksheets must be entered directly into EMMIE by the Project Specialist.</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This form is unprotected to allow modifications based on amount of data and applicant policies.  Please use caution when adding/deleting rows to ensure formulas are maintained and copied correctly.  If you do not feel comfortable modifying the spreadsheet, please contact your immediate supervisor.</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3</xdr:row>
          <xdr:rowOff>76200</xdr:rowOff>
        </xdr:from>
        <xdr:to>
          <xdr:col>1</xdr:col>
          <xdr:colOff>274320</xdr:colOff>
          <xdr:row>4</xdr:row>
          <xdr:rowOff>7620</xdr:rowOff>
        </xdr:to>
        <xdr:sp macro="" textlink="">
          <xdr:nvSpPr>
            <xdr:cNvPr id="64662" name="CheckBox19" hidden="1">
              <a:extLst>
                <a:ext uri="{63B3BB69-23CF-44E3-9099-C40C66FF867C}">
                  <a14:compatExt spid="_x0000_s64662"/>
                </a:ext>
                <a:ext uri="{FF2B5EF4-FFF2-40B4-BE49-F238E27FC236}">
                  <a16:creationId xmlns:a16="http://schemas.microsoft.com/office/drawing/2014/main" id="{00000000-0008-0000-0000-000096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76200</xdr:rowOff>
        </xdr:from>
        <xdr:to>
          <xdr:col>1</xdr:col>
          <xdr:colOff>274320</xdr:colOff>
          <xdr:row>5</xdr:row>
          <xdr:rowOff>7620</xdr:rowOff>
        </xdr:to>
        <xdr:sp macro="" textlink="">
          <xdr:nvSpPr>
            <xdr:cNvPr id="64664" name="CheckBox21" hidden="1">
              <a:extLst>
                <a:ext uri="{63B3BB69-23CF-44E3-9099-C40C66FF867C}">
                  <a14:compatExt spid="_x0000_s64664"/>
                </a:ext>
                <a:ext uri="{FF2B5EF4-FFF2-40B4-BE49-F238E27FC236}">
                  <a16:creationId xmlns:a16="http://schemas.microsoft.com/office/drawing/2014/main" id="{00000000-0008-0000-0000-000098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76200</xdr:rowOff>
        </xdr:from>
        <xdr:to>
          <xdr:col>1</xdr:col>
          <xdr:colOff>274320</xdr:colOff>
          <xdr:row>6</xdr:row>
          <xdr:rowOff>7620</xdr:rowOff>
        </xdr:to>
        <xdr:sp macro="" textlink="">
          <xdr:nvSpPr>
            <xdr:cNvPr id="64665" name="CheckBox22" hidden="1">
              <a:extLst>
                <a:ext uri="{63B3BB69-23CF-44E3-9099-C40C66FF867C}">
                  <a14:compatExt spid="_x0000_s64665"/>
                </a:ext>
                <a:ext uri="{FF2B5EF4-FFF2-40B4-BE49-F238E27FC236}">
                  <a16:creationId xmlns:a16="http://schemas.microsoft.com/office/drawing/2014/main" id="{00000000-0008-0000-0000-000099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76200</xdr:rowOff>
        </xdr:from>
        <xdr:to>
          <xdr:col>1</xdr:col>
          <xdr:colOff>274320</xdr:colOff>
          <xdr:row>7</xdr:row>
          <xdr:rowOff>7620</xdr:rowOff>
        </xdr:to>
        <xdr:sp macro="" textlink="">
          <xdr:nvSpPr>
            <xdr:cNvPr id="64666" name="CheckBox23" hidden="1">
              <a:extLst>
                <a:ext uri="{63B3BB69-23CF-44E3-9099-C40C66FF867C}">
                  <a14:compatExt spid="_x0000_s64666"/>
                </a:ext>
                <a:ext uri="{FF2B5EF4-FFF2-40B4-BE49-F238E27FC236}">
                  <a16:creationId xmlns:a16="http://schemas.microsoft.com/office/drawing/2014/main" id="{00000000-0008-0000-0000-00009A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xdr:row>
          <xdr:rowOff>60960</xdr:rowOff>
        </xdr:from>
        <xdr:to>
          <xdr:col>1</xdr:col>
          <xdr:colOff>266700</xdr:colOff>
          <xdr:row>7</xdr:row>
          <xdr:rowOff>205740</xdr:rowOff>
        </xdr:to>
        <xdr:sp macro="" textlink="">
          <xdr:nvSpPr>
            <xdr:cNvPr id="64667" name="CheckBox25" hidden="1">
              <a:extLst>
                <a:ext uri="{63B3BB69-23CF-44E3-9099-C40C66FF867C}">
                  <a14:compatExt spid="_x0000_s64667"/>
                </a:ext>
                <a:ext uri="{FF2B5EF4-FFF2-40B4-BE49-F238E27FC236}">
                  <a16:creationId xmlns:a16="http://schemas.microsoft.com/office/drawing/2014/main" id="{00000000-0008-0000-0000-00009B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60960</xdr:rowOff>
        </xdr:from>
        <xdr:to>
          <xdr:col>1</xdr:col>
          <xdr:colOff>266700</xdr:colOff>
          <xdr:row>8</xdr:row>
          <xdr:rowOff>205740</xdr:rowOff>
        </xdr:to>
        <xdr:sp macro="" textlink="">
          <xdr:nvSpPr>
            <xdr:cNvPr id="64673" name="CheckBox26" hidden="1">
              <a:extLst>
                <a:ext uri="{63B3BB69-23CF-44E3-9099-C40C66FF867C}">
                  <a14:compatExt spid="_x0000_s64673"/>
                </a:ext>
                <a:ext uri="{FF2B5EF4-FFF2-40B4-BE49-F238E27FC236}">
                  <a16:creationId xmlns:a16="http://schemas.microsoft.com/office/drawing/2014/main" id="{00000000-0008-0000-0000-0000A1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9</xdr:row>
          <xdr:rowOff>60960</xdr:rowOff>
        </xdr:from>
        <xdr:to>
          <xdr:col>1</xdr:col>
          <xdr:colOff>266700</xdr:colOff>
          <xdr:row>9</xdr:row>
          <xdr:rowOff>205740</xdr:rowOff>
        </xdr:to>
        <xdr:sp macro="" textlink="">
          <xdr:nvSpPr>
            <xdr:cNvPr id="64676" name="CheckBox1" hidden="1">
              <a:extLst>
                <a:ext uri="{63B3BB69-23CF-44E3-9099-C40C66FF867C}">
                  <a14:compatExt spid="_x0000_s64676"/>
                </a:ext>
                <a:ext uri="{FF2B5EF4-FFF2-40B4-BE49-F238E27FC236}">
                  <a16:creationId xmlns:a16="http://schemas.microsoft.com/office/drawing/2014/main" id="{00000000-0008-0000-0000-0000A4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10</xdr:row>
          <xdr:rowOff>60960</xdr:rowOff>
        </xdr:from>
        <xdr:to>
          <xdr:col>1</xdr:col>
          <xdr:colOff>266700</xdr:colOff>
          <xdr:row>10</xdr:row>
          <xdr:rowOff>205740</xdr:rowOff>
        </xdr:to>
        <xdr:sp macro="" textlink="">
          <xdr:nvSpPr>
            <xdr:cNvPr id="64678" name="CheckBox3" hidden="1">
              <a:extLst>
                <a:ext uri="{63B3BB69-23CF-44E3-9099-C40C66FF867C}">
                  <a14:compatExt spid="_x0000_s64678"/>
                </a:ext>
                <a:ext uri="{FF2B5EF4-FFF2-40B4-BE49-F238E27FC236}">
                  <a16:creationId xmlns:a16="http://schemas.microsoft.com/office/drawing/2014/main" id="{00000000-0008-0000-0000-0000A6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11</xdr:row>
          <xdr:rowOff>60960</xdr:rowOff>
        </xdr:from>
        <xdr:to>
          <xdr:col>1</xdr:col>
          <xdr:colOff>266700</xdr:colOff>
          <xdr:row>11</xdr:row>
          <xdr:rowOff>205740</xdr:rowOff>
        </xdr:to>
        <xdr:sp macro="" textlink="">
          <xdr:nvSpPr>
            <xdr:cNvPr id="64681" name="CheckBox2" hidden="1">
              <a:extLst>
                <a:ext uri="{63B3BB69-23CF-44E3-9099-C40C66FF867C}">
                  <a14:compatExt spid="_x0000_s64681"/>
                </a:ext>
                <a:ext uri="{FF2B5EF4-FFF2-40B4-BE49-F238E27FC236}">
                  <a16:creationId xmlns:a16="http://schemas.microsoft.com/office/drawing/2014/main" id="{00000000-0008-0000-0000-0000A9FC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1796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104775</xdr:colOff>
      <xdr:row>2</xdr:row>
      <xdr:rowOff>95249</xdr:rowOff>
    </xdr:from>
    <xdr:to>
      <xdr:col>16</xdr:col>
      <xdr:colOff>504825</xdr:colOff>
      <xdr:row>8</xdr:row>
      <xdr:rowOff>885825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848600" y="419099"/>
          <a:ext cx="3448050" cy="26860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cells in blue next to each category of work are automatically linked to Labor, Equipment, Materials, Rental</a:t>
          </a:r>
          <a:r>
            <a:rPr lang="en-US" sz="1100" b="1" baseline="0">
              <a:solidFill>
                <a:schemeClr val="dk1"/>
              </a:solidFill>
              <a:latin typeface="+mn-lt"/>
              <a:ea typeface="+mn-ea"/>
              <a:cs typeface="+mn-cs"/>
            </a:rPr>
            <a:t> Equipment, Contracts, and Direct Admin Cost </a:t>
          </a:r>
          <a:r>
            <a:rPr lang="en-US" sz="1100" b="1">
              <a:solidFill>
                <a:schemeClr val="dk1"/>
              </a:solidFill>
              <a:latin typeface="+mn-lt"/>
              <a:ea typeface="+mn-ea"/>
              <a:cs typeface="+mn-cs"/>
            </a:rPr>
            <a:t>pages in this work book.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If a reduction to</a:t>
          </a:r>
          <a:r>
            <a:rPr lang="en-US" sz="1100" b="1" baseline="0">
              <a:solidFill>
                <a:schemeClr val="dk1"/>
              </a:solidFill>
              <a:latin typeface="+mn-lt"/>
              <a:ea typeface="+mn-ea"/>
              <a:cs typeface="+mn-cs"/>
            </a:rPr>
            <a:t> claimed costs is required</a:t>
          </a:r>
          <a:r>
            <a:rPr lang="en-US" sz="1100" b="1">
              <a:solidFill>
                <a:schemeClr val="dk1"/>
              </a:solidFill>
              <a:latin typeface="+mn-lt"/>
              <a:ea typeface="+mn-ea"/>
              <a:cs typeface="+mn-cs"/>
            </a:rPr>
            <a:t>, adjust the 'ELIGIBLE COSTS' column and enter a note as to why the reduction was made in the 'COMMENTS (FEMA USE ONLY)' column. </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If alternate</a:t>
          </a:r>
          <a:r>
            <a:rPr lang="en-US" sz="1100" b="1" baseline="0">
              <a:solidFill>
                <a:schemeClr val="dk1"/>
              </a:solidFill>
              <a:latin typeface="+mn-lt"/>
              <a:ea typeface="+mn-ea"/>
              <a:cs typeface="+mn-cs"/>
            </a:rPr>
            <a:t> cost records are used, override the formulas in the 'CLAIM COST' column and entered the claimed cost in the appropriate category.</a:t>
          </a:r>
          <a:endParaRPr lang="en-US" sz="1100" b="1">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14</xdr:row>
      <xdr:rowOff>133350</xdr:rowOff>
    </xdr:from>
    <xdr:to>
      <xdr:col>10</xdr:col>
      <xdr:colOff>495300</xdr:colOff>
      <xdr:row>18</xdr:row>
      <xdr:rowOff>228600</xdr:rowOff>
    </xdr:to>
    <xdr:sp macro="" textlink="">
      <xdr:nvSpPr>
        <xdr:cNvPr id="90130" name="Text Box 18">
          <a:extLst>
            <a:ext uri="{FF2B5EF4-FFF2-40B4-BE49-F238E27FC236}">
              <a16:creationId xmlns:a16="http://schemas.microsoft.com/office/drawing/2014/main" id="{00000000-0008-0000-0200-000012600100}"/>
            </a:ext>
          </a:extLst>
        </xdr:cNvPr>
        <xdr:cNvSpPr txBox="1">
          <a:spLocks noChangeArrowheads="1"/>
        </xdr:cNvSpPr>
      </xdr:nvSpPr>
      <xdr:spPr bwMode="auto">
        <a:xfrm>
          <a:off x="6638925" y="2981325"/>
          <a:ext cx="990600" cy="8572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n-US" sz="1000" b="1" i="0" strike="noStrike">
              <a:solidFill>
                <a:srgbClr val="000000"/>
              </a:solidFill>
              <a:latin typeface="Arial"/>
              <a:cs typeface="Arial"/>
            </a:rPr>
            <a:t>If the benefit is applied to the overtime fringe rate, select the proper box</a:t>
          </a:r>
        </a:p>
      </xdr:txBody>
    </xdr:sp>
    <xdr:clientData/>
  </xdr:twoCellAnchor>
  <xdr:twoCellAnchor>
    <xdr:from>
      <xdr:col>8</xdr:col>
      <xdr:colOff>161925</xdr:colOff>
      <xdr:row>16</xdr:row>
      <xdr:rowOff>152400</xdr:rowOff>
    </xdr:from>
    <xdr:to>
      <xdr:col>8</xdr:col>
      <xdr:colOff>161925</xdr:colOff>
      <xdr:row>20</xdr:row>
      <xdr:rowOff>0</xdr:rowOff>
    </xdr:to>
    <xdr:sp macro="" textlink="">
      <xdr:nvSpPr>
        <xdr:cNvPr id="90131" name="Line 19">
          <a:extLst>
            <a:ext uri="{FF2B5EF4-FFF2-40B4-BE49-F238E27FC236}">
              <a16:creationId xmlns:a16="http://schemas.microsoft.com/office/drawing/2014/main" id="{00000000-0008-0000-0200-000013600100}"/>
            </a:ext>
          </a:extLst>
        </xdr:cNvPr>
        <xdr:cNvSpPr>
          <a:spLocks noChangeShapeType="1"/>
        </xdr:cNvSpPr>
      </xdr:nvSpPr>
      <xdr:spPr bwMode="auto">
        <a:xfrm flipH="1">
          <a:off x="6372225" y="3381375"/>
          <a:ext cx="0" cy="609600"/>
        </a:xfrm>
        <a:prstGeom prst="line">
          <a:avLst/>
        </a:prstGeom>
        <a:noFill/>
        <a:ln w="19050">
          <a:solidFill>
            <a:srgbClr val="000000"/>
          </a:solidFill>
          <a:round/>
          <a:headEnd/>
          <a:tailEnd type="triangle" w="med" len="med"/>
        </a:ln>
      </xdr:spPr>
    </xdr:sp>
    <xdr:clientData/>
  </xdr:twoCellAnchor>
  <xdr:twoCellAnchor>
    <xdr:from>
      <xdr:col>8</xdr:col>
      <xdr:colOff>152400</xdr:colOff>
      <xdr:row>16</xdr:row>
      <xdr:rowOff>161925</xdr:rowOff>
    </xdr:from>
    <xdr:to>
      <xdr:col>9</xdr:col>
      <xdr:colOff>114300</xdr:colOff>
      <xdr:row>16</xdr:row>
      <xdr:rowOff>161925</xdr:rowOff>
    </xdr:to>
    <xdr:sp macro="" textlink="">
      <xdr:nvSpPr>
        <xdr:cNvPr id="90132" name="Line 20">
          <a:extLst>
            <a:ext uri="{FF2B5EF4-FFF2-40B4-BE49-F238E27FC236}">
              <a16:creationId xmlns:a16="http://schemas.microsoft.com/office/drawing/2014/main" id="{00000000-0008-0000-0200-000014600100}"/>
            </a:ext>
          </a:extLst>
        </xdr:cNvPr>
        <xdr:cNvSpPr>
          <a:spLocks noChangeShapeType="1"/>
        </xdr:cNvSpPr>
      </xdr:nvSpPr>
      <xdr:spPr bwMode="auto">
        <a:xfrm>
          <a:off x="6362700" y="3390900"/>
          <a:ext cx="276225" cy="0"/>
        </a:xfrm>
        <a:prstGeom prst="line">
          <a:avLst/>
        </a:prstGeom>
        <a:noFill/>
        <a:ln w="19050">
          <a:solidFill>
            <a:srgbClr val="000000"/>
          </a:solidFill>
          <a:round/>
          <a:headEnd/>
          <a:tailEnd/>
        </a:ln>
      </xdr:spPr>
    </xdr:sp>
    <xdr:clientData/>
  </xdr:twoCellAnchor>
  <xdr:twoCellAnchor>
    <xdr:from>
      <xdr:col>13</xdr:col>
      <xdr:colOff>57150</xdr:colOff>
      <xdr:row>1</xdr:row>
      <xdr:rowOff>57151</xdr:rowOff>
    </xdr:from>
    <xdr:to>
      <xdr:col>18</xdr:col>
      <xdr:colOff>323850</xdr:colOff>
      <xdr:row>16</xdr:row>
      <xdr:rowOff>104775</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7953375" y="228601"/>
          <a:ext cx="3448050" cy="2743199"/>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total annual budget for the crew / department included in this PW.</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Specific instructions for each yellow cell are included when you hold the mouse over the cell.</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Regulart Time</a:t>
          </a:r>
          <a:r>
            <a:rPr lang="en-US" sz="1100" b="1" baseline="0">
              <a:solidFill>
                <a:schemeClr val="dk1"/>
              </a:solidFill>
              <a:latin typeface="+mn-lt"/>
              <a:ea typeface="+mn-ea"/>
              <a:cs typeface="+mn-cs"/>
            </a:rPr>
            <a:t> benefit rate(s).</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If the </a:t>
          </a:r>
          <a:r>
            <a:rPr lang="en-US" sz="1100" b="1">
              <a:solidFill>
                <a:schemeClr val="dk1"/>
              </a:solidFill>
              <a:effectLst/>
              <a:latin typeface="+mn-lt"/>
              <a:ea typeface="+mn-ea"/>
              <a:cs typeface="+mn-cs"/>
            </a:rPr>
            <a:t>Regulart Time</a:t>
          </a:r>
          <a:r>
            <a:rPr lang="en-US" sz="1100" b="1" baseline="0">
              <a:solidFill>
                <a:schemeClr val="dk1"/>
              </a:solidFill>
              <a:effectLst/>
              <a:latin typeface="+mn-lt"/>
              <a:ea typeface="+mn-ea"/>
              <a:cs typeface="+mn-cs"/>
            </a:rPr>
            <a:t> </a:t>
          </a:r>
          <a:r>
            <a:rPr lang="en-US" sz="1100" b="1" i="0">
              <a:solidFill>
                <a:schemeClr val="dk1"/>
              </a:solidFill>
              <a:effectLst/>
              <a:latin typeface="+mn-lt"/>
              <a:ea typeface="+mn-ea"/>
              <a:cs typeface="+mn-cs"/>
            </a:rPr>
            <a:t>benefit is applied to the overtime fringe rate, select the appropriate box</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Normally, Retirement, Health and Life Insurance benefits do </a:t>
          </a:r>
          <a:r>
            <a:rPr lang="en-US" sz="1100" b="1" u="sng">
              <a:solidFill>
                <a:schemeClr val="dk1"/>
              </a:solidFill>
              <a:latin typeface="+mn-lt"/>
              <a:ea typeface="+mn-ea"/>
              <a:cs typeface="+mn-cs"/>
            </a:rPr>
            <a:t>NOT</a:t>
          </a:r>
          <a:r>
            <a:rPr lang="en-US" sz="1100" b="1">
              <a:solidFill>
                <a:schemeClr val="dk1"/>
              </a:solidFill>
              <a:latin typeface="+mn-lt"/>
              <a:ea typeface="+mn-ea"/>
              <a:cs typeface="+mn-cs"/>
            </a:rPr>
            <a:t> pass over into the Overtime Fringe.</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20</xdr:row>
          <xdr:rowOff>83820</xdr:rowOff>
        </xdr:from>
        <xdr:to>
          <xdr:col>8</xdr:col>
          <xdr:colOff>259080</xdr:colOff>
          <xdr:row>20</xdr:row>
          <xdr:rowOff>251460</xdr:rowOff>
        </xdr:to>
        <xdr:sp macro="" textlink="">
          <xdr:nvSpPr>
            <xdr:cNvPr id="90125" name="CheckBox1" hidden="1">
              <a:extLst>
                <a:ext uri="{63B3BB69-23CF-44E3-9099-C40C66FF867C}">
                  <a14:compatExt spid="_x0000_s90125"/>
                </a:ext>
                <a:ext uri="{FF2B5EF4-FFF2-40B4-BE49-F238E27FC236}">
                  <a16:creationId xmlns:a16="http://schemas.microsoft.com/office/drawing/2014/main" id="{00000000-0008-0000-0200-00000D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22</xdr:row>
          <xdr:rowOff>83820</xdr:rowOff>
        </xdr:from>
        <xdr:to>
          <xdr:col>8</xdr:col>
          <xdr:colOff>259080</xdr:colOff>
          <xdr:row>22</xdr:row>
          <xdr:rowOff>251460</xdr:rowOff>
        </xdr:to>
        <xdr:sp macro="" textlink="">
          <xdr:nvSpPr>
            <xdr:cNvPr id="90126" name="CheckBox2" hidden="1">
              <a:extLst>
                <a:ext uri="{63B3BB69-23CF-44E3-9099-C40C66FF867C}">
                  <a14:compatExt spid="_x0000_s90126"/>
                </a:ext>
                <a:ext uri="{FF2B5EF4-FFF2-40B4-BE49-F238E27FC236}">
                  <a16:creationId xmlns:a16="http://schemas.microsoft.com/office/drawing/2014/main" id="{00000000-0008-0000-0200-00000E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24</xdr:row>
          <xdr:rowOff>83820</xdr:rowOff>
        </xdr:from>
        <xdr:to>
          <xdr:col>8</xdr:col>
          <xdr:colOff>259080</xdr:colOff>
          <xdr:row>24</xdr:row>
          <xdr:rowOff>251460</xdr:rowOff>
        </xdr:to>
        <xdr:sp macro="" textlink="">
          <xdr:nvSpPr>
            <xdr:cNvPr id="90127" name="CheckBox3" hidden="1">
              <a:extLst>
                <a:ext uri="{63B3BB69-23CF-44E3-9099-C40C66FF867C}">
                  <a14:compatExt spid="_x0000_s90127"/>
                </a:ext>
                <a:ext uri="{FF2B5EF4-FFF2-40B4-BE49-F238E27FC236}">
                  <a16:creationId xmlns:a16="http://schemas.microsoft.com/office/drawing/2014/main" id="{00000000-0008-0000-0200-00000F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26</xdr:row>
          <xdr:rowOff>83820</xdr:rowOff>
        </xdr:from>
        <xdr:to>
          <xdr:col>8</xdr:col>
          <xdr:colOff>259080</xdr:colOff>
          <xdr:row>26</xdr:row>
          <xdr:rowOff>251460</xdr:rowOff>
        </xdr:to>
        <xdr:sp macro="" textlink="">
          <xdr:nvSpPr>
            <xdr:cNvPr id="90128" name="CheckBox4" hidden="1">
              <a:extLst>
                <a:ext uri="{63B3BB69-23CF-44E3-9099-C40C66FF867C}">
                  <a14:compatExt spid="_x0000_s90128"/>
                </a:ext>
                <a:ext uri="{FF2B5EF4-FFF2-40B4-BE49-F238E27FC236}">
                  <a16:creationId xmlns:a16="http://schemas.microsoft.com/office/drawing/2014/main" id="{00000000-0008-0000-0200-000010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28</xdr:row>
          <xdr:rowOff>83820</xdr:rowOff>
        </xdr:from>
        <xdr:to>
          <xdr:col>8</xdr:col>
          <xdr:colOff>259080</xdr:colOff>
          <xdr:row>28</xdr:row>
          <xdr:rowOff>251460</xdr:rowOff>
        </xdr:to>
        <xdr:sp macro="" textlink="">
          <xdr:nvSpPr>
            <xdr:cNvPr id="90129" name="CheckBox5" hidden="1">
              <a:extLst>
                <a:ext uri="{63B3BB69-23CF-44E3-9099-C40C66FF867C}">
                  <a14:compatExt spid="_x0000_s90129"/>
                </a:ext>
                <a:ext uri="{FF2B5EF4-FFF2-40B4-BE49-F238E27FC236}">
                  <a16:creationId xmlns:a16="http://schemas.microsoft.com/office/drawing/2014/main" id="{00000000-0008-0000-0200-000011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68580</xdr:rowOff>
        </xdr:from>
        <xdr:to>
          <xdr:col>8</xdr:col>
          <xdr:colOff>228600</xdr:colOff>
          <xdr:row>34</xdr:row>
          <xdr:rowOff>236220</xdr:rowOff>
        </xdr:to>
        <xdr:sp macro="" textlink="">
          <xdr:nvSpPr>
            <xdr:cNvPr id="90137" name="CheckBox6" hidden="1">
              <a:extLst>
                <a:ext uri="{63B3BB69-23CF-44E3-9099-C40C66FF867C}">
                  <a14:compatExt spid="_x0000_s90137"/>
                </a:ext>
                <a:ext uri="{FF2B5EF4-FFF2-40B4-BE49-F238E27FC236}">
                  <a16:creationId xmlns:a16="http://schemas.microsoft.com/office/drawing/2014/main" id="{00000000-0008-0000-0200-0000196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5990794" y="179292"/>
          <a:ext cx="4045323" cy="5502089"/>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576176" y="168089"/>
          <a:ext cx="3448050" cy="3541058"/>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1B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1D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1E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23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32</xdr:col>
      <xdr:colOff>44823</xdr:colOff>
      <xdr:row>1</xdr:row>
      <xdr:rowOff>11204</xdr:rowOff>
    </xdr:from>
    <xdr:to>
      <xdr:col>40</xdr:col>
      <xdr:colOff>358588</xdr:colOff>
      <xdr:row>19</xdr:row>
      <xdr:rowOff>145675</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16037298" y="182654"/>
          <a:ext cx="4038040" cy="5477996"/>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pay policy information:</a:t>
          </a:r>
        </a:p>
        <a:p>
          <a:r>
            <a:rPr lang="en-US" sz="1100" b="1" baseline="0">
              <a:solidFill>
                <a:schemeClr val="dk1"/>
              </a:solidFill>
              <a:latin typeface="+mn-lt"/>
              <a:ea typeface="+mn-ea"/>
              <a:cs typeface="+mn-cs"/>
            </a:rPr>
            <a:t> - </a:t>
          </a:r>
          <a:r>
            <a:rPr lang="en-US" sz="1100" b="1">
              <a:solidFill>
                <a:schemeClr val="dk1"/>
              </a:solidFill>
              <a:latin typeface="+mn-lt"/>
              <a:ea typeface="+mn-ea"/>
              <a:cs typeface="+mn-cs"/>
            </a:rPr>
            <a:t>Determine if Exempt Employees are eligible for OT</a:t>
          </a:r>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 - Select Yes or No</a:t>
          </a:r>
        </a:p>
        <a:p>
          <a:r>
            <a:rPr lang="en-US" sz="1100" b="1" baseline="0">
              <a:solidFill>
                <a:schemeClr val="dk1"/>
              </a:solidFill>
              <a:latin typeface="+mn-lt"/>
              <a:ea typeface="+mn-ea"/>
              <a:cs typeface="+mn-cs"/>
            </a:rPr>
            <a:t> - Enter OT rate</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employee information (name, job title, job status, and hourly rate).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average fringe benefits entered on the 'FRINGE BENEFIT' sheet.  If actual fringe benefits are received from the applicant, the formulas can be overridden.</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Dates are calculated based on intial date entered in green cell.  Date formulas can be overriden to accomodate non-consecutive dates.</a:t>
          </a: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This workbook does NOT accomodate multiplie OT rates.</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200" b="1" baseline="0">
              <a:solidFill>
                <a:srgbClr val="FF0000"/>
              </a:solidFill>
              <a:effectLst/>
              <a:latin typeface="+mn-lt"/>
              <a:ea typeface="+mn-ea"/>
              <a:cs typeface="+mn-cs"/>
            </a:rPr>
            <a:t>Note this process is different than other sheets.  </a:t>
          </a:r>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Paste (P) or CTRL V</a:t>
          </a:r>
        </a:p>
        <a:p>
          <a:r>
            <a:rPr lang="en-US" sz="1100" b="1" baseline="0">
              <a:solidFill>
                <a:schemeClr val="dk1"/>
              </a:solidFill>
              <a:effectLst/>
              <a:latin typeface="+mn-lt"/>
              <a:ea typeface="+mn-ea"/>
              <a:cs typeface="+mn-cs"/>
            </a:rPr>
            <a:t> - Confirm that 'Cost' formulas copied</a:t>
          </a:r>
        </a:p>
        <a:p>
          <a:endParaRPr lang="en-US" sz="1100" b="1" baseline="0">
            <a:solidFill>
              <a:schemeClr val="dk1"/>
            </a:solidFill>
            <a:effectLst/>
            <a:latin typeface="+mn-lt"/>
            <a:ea typeface="+mn-ea"/>
            <a:cs typeface="+mn-cs"/>
          </a:endParaRPr>
        </a:p>
        <a:p>
          <a:r>
            <a:rPr lang="en-US" b="1">
              <a:effectLst/>
            </a:rPr>
            <a:t>The calculations for Regular and OT hours and cost are limited to 250 employees.</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32</xdr:col>
      <xdr:colOff>0</xdr:colOff>
      <xdr:row>1</xdr:row>
      <xdr:rowOff>1</xdr:rowOff>
    </xdr:from>
    <xdr:to>
      <xdr:col>41</xdr:col>
      <xdr:colOff>7844</xdr:colOff>
      <xdr:row>12</xdr:row>
      <xdr:rowOff>246529</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15621000" y="171451"/>
          <a:ext cx="3446369" cy="3532653"/>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rates can be found on the 'FEMA EQUIPMENT RATE'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a:t>
          </a:r>
          <a:r>
            <a:rPr lang="en-US" sz="1100" b="1" baseline="0">
              <a:solidFill>
                <a:schemeClr val="dk1"/>
              </a:solidFill>
              <a:effectLst/>
              <a:latin typeface="+mn-lt"/>
              <a:ea typeface="+mn-ea"/>
              <a:cs typeface="+mn-cs"/>
            </a:rPr>
            <a:t>Dates are calculated based on intial date entered.  Date formulas can be overriden to accomodate non-consecutive dates.</a:t>
          </a:r>
          <a:endParaRPr lang="en-US" sz="1100" b="1" baseline="0">
            <a:solidFill>
              <a:schemeClr val="dk1"/>
            </a:solidFill>
            <a:latin typeface="+mn-lt"/>
            <a:ea typeface="+mn-ea"/>
            <a:cs typeface="+mn-cs"/>
          </a:endParaRPr>
        </a:p>
        <a:p>
          <a:endParaRPr lang="en-US" sz="1100" b="1"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28575</xdr:colOff>
      <xdr:row>1</xdr:row>
      <xdr:rowOff>9524</xdr:rowOff>
    </xdr:from>
    <xdr:to>
      <xdr:col>17</xdr:col>
      <xdr:colOff>428625</xdr:colOff>
      <xdr:row>12</xdr:row>
      <xdr:rowOff>133350</xdr:rowOff>
    </xdr:to>
    <xdr:sp macro="" textlink="">
      <xdr:nvSpPr>
        <xdr:cNvPr id="2" name="TextBox 1">
          <a:extLst>
            <a:ext uri="{FF2B5EF4-FFF2-40B4-BE49-F238E27FC236}">
              <a16:creationId xmlns:a16="http://schemas.microsoft.com/office/drawing/2014/main" id="{00000000-0008-0000-2600-000002000000}"/>
            </a:ext>
          </a:extLst>
        </xdr:cNvPr>
        <xdr:cNvSpPr txBox="1"/>
      </xdr:nvSpPr>
      <xdr:spPr>
        <a:xfrm>
          <a:off x="10210800" y="171449"/>
          <a:ext cx="3448050" cy="333375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List the full invoice value amount in the 'TOTAL INVOICED AMOUNT' column.  </a:t>
          </a:r>
        </a:p>
        <a:p>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If the full invoice amount is</a:t>
          </a:r>
          <a:r>
            <a:rPr lang="en-US" sz="1100" b="1" baseline="0">
              <a:solidFill>
                <a:schemeClr val="dk1"/>
              </a:solidFill>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invoiced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The 'TOTAL</a:t>
          </a:r>
          <a:r>
            <a:rPr lang="en-US" sz="1100" b="1" baseline="0">
              <a:solidFill>
                <a:schemeClr val="dk1"/>
              </a:solidFill>
              <a:latin typeface="+mn-lt"/>
              <a:ea typeface="+mn-ea"/>
              <a:cs typeface="+mn-cs"/>
            </a:rPr>
            <a:t> CLAIMED AMOUNT' will be autofilled to the 'COST SUMMARY ROLL-UP' sheet.</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400050</xdr:colOff>
      <xdr:row>0</xdr:row>
      <xdr:rowOff>209550</xdr:rowOff>
    </xdr:from>
    <xdr:to>
      <xdr:col>5</xdr:col>
      <xdr:colOff>876300</xdr:colOff>
      <xdr:row>0</xdr:row>
      <xdr:rowOff>209550</xdr:rowOff>
    </xdr:to>
    <xdr:sp macro="" textlink="">
      <xdr:nvSpPr>
        <xdr:cNvPr id="104452" name="Line 4">
          <a:extLst>
            <a:ext uri="{FF2B5EF4-FFF2-40B4-BE49-F238E27FC236}">
              <a16:creationId xmlns:a16="http://schemas.microsoft.com/office/drawing/2014/main" id="{00000000-0008-0000-2700-000004980100}"/>
            </a:ext>
          </a:extLst>
        </xdr:cNvPr>
        <xdr:cNvSpPr>
          <a:spLocks noChangeShapeType="1"/>
        </xdr:cNvSpPr>
      </xdr:nvSpPr>
      <xdr:spPr bwMode="auto">
        <a:xfrm flipV="1">
          <a:off x="5915025" y="209550"/>
          <a:ext cx="476250" cy="0"/>
        </a:xfrm>
        <a:prstGeom prst="line">
          <a:avLst/>
        </a:prstGeom>
        <a:noFill/>
        <a:ln w="9525">
          <a:solidFill>
            <a:srgbClr val="000000"/>
          </a:solidFill>
          <a:round/>
          <a:headEnd/>
          <a:tailEnd type="triangle" w="med" len="med"/>
        </a:ln>
        <a:effectLst>
          <a:prstShdw prst="shdw17" dist="17961" dir="2700000">
            <a:srgbClr val="000000">
              <a:gamma/>
              <a:shade val="60000"/>
              <a:invGamma/>
            </a:srgbClr>
          </a:prstShdw>
        </a:effec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76200</xdr:colOff>
      <xdr:row>1</xdr:row>
      <xdr:rowOff>28575</xdr:rowOff>
    </xdr:from>
    <xdr:to>
      <xdr:col>22</xdr:col>
      <xdr:colOff>95250</xdr:colOff>
      <xdr:row>14</xdr:row>
      <xdr:rowOff>57149</xdr:rowOff>
    </xdr:to>
    <xdr:sp macro="" textlink="">
      <xdr:nvSpPr>
        <xdr:cNvPr id="2" name="TextBox 1">
          <a:extLst>
            <a:ext uri="{FF2B5EF4-FFF2-40B4-BE49-F238E27FC236}">
              <a16:creationId xmlns:a16="http://schemas.microsoft.com/office/drawing/2014/main" id="{00000000-0008-0000-2800-000002000000}"/>
            </a:ext>
          </a:extLst>
        </xdr:cNvPr>
        <xdr:cNvSpPr txBox="1"/>
      </xdr:nvSpPr>
      <xdr:spPr>
        <a:xfrm>
          <a:off x="10125075" y="190500"/>
          <a:ext cx="3448050" cy="2419349"/>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Complete all appropriate fields and insert the claimed amount in the 'TOTAL COST' column.</a:t>
          </a: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'COST SUMMARY ROLL-UP' sheet.</a:t>
          </a:r>
        </a:p>
        <a:p>
          <a:endParaRPr lang="en-US">
            <a:effectLst/>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a:p>
          <a:endParaRPr lang="en-US" sz="1100" b="1">
            <a:solidFill>
              <a:schemeClr val="dk1"/>
            </a:solidFill>
            <a:latin typeface="+mn-lt"/>
            <a:ea typeface="+mn-ea"/>
            <a:cs typeface="+mn-cs"/>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57150</xdr:colOff>
      <xdr:row>1</xdr:row>
      <xdr:rowOff>9524</xdr:rowOff>
    </xdr:from>
    <xdr:to>
      <xdr:col>21</xdr:col>
      <xdr:colOff>76200</xdr:colOff>
      <xdr:row>13</xdr:row>
      <xdr:rowOff>133350</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10077450" y="171449"/>
          <a:ext cx="3448050" cy="350520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List the full contract value amount in the 'TOTAL CONTRACT AMOUNT' column.  </a:t>
          </a:r>
          <a:endParaRPr lang="en-US">
            <a:effectLst/>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If the full contract amount is</a:t>
          </a:r>
          <a:r>
            <a:rPr lang="en-US" sz="1100" b="1" baseline="0">
              <a:solidFill>
                <a:schemeClr val="dk1"/>
              </a:solidFill>
              <a:effectLst/>
              <a:latin typeface="+mn-lt"/>
              <a:ea typeface="+mn-ea"/>
              <a:cs typeface="+mn-cs"/>
            </a:rPr>
            <a:t> not being claimed for FEMA reimbursement, document the claimed amount in the '</a:t>
          </a:r>
          <a:r>
            <a:rPr lang="en-US" sz="1100" b="1">
              <a:solidFill>
                <a:schemeClr val="dk1"/>
              </a:solidFill>
              <a:effectLst/>
              <a:latin typeface="+mn-lt"/>
              <a:ea typeface="+mn-ea"/>
              <a:cs typeface="+mn-cs"/>
            </a:rPr>
            <a:t>TOTAL CLAIMED AMOUNT' column</a:t>
          </a:r>
          <a:r>
            <a:rPr lang="en-US" sz="1100" b="1" baseline="0">
              <a:solidFill>
                <a:schemeClr val="dk1"/>
              </a:solidFill>
              <a:effectLst/>
              <a:latin typeface="+mn-lt"/>
              <a:ea typeface="+mn-ea"/>
              <a:cs typeface="+mn-cs"/>
            </a:rPr>
            <a:t> and </a:t>
          </a:r>
          <a:r>
            <a:rPr lang="en-US" sz="1100" b="1">
              <a:solidFill>
                <a:schemeClr val="dk1"/>
              </a:solidFill>
              <a:effectLst/>
              <a:latin typeface="+mn-lt"/>
              <a:ea typeface="+mn-ea"/>
              <a:cs typeface="+mn-cs"/>
            </a:rPr>
            <a:t>add a comment documenting</a:t>
          </a:r>
          <a:r>
            <a:rPr lang="en-US" sz="1100" b="1" baseline="0">
              <a:solidFill>
                <a:schemeClr val="dk1"/>
              </a:solidFill>
              <a:effectLst/>
              <a:latin typeface="+mn-lt"/>
              <a:ea typeface="+mn-ea"/>
              <a:cs typeface="+mn-cs"/>
            </a:rPr>
            <a:t> the reason the contract and claimed values do not match in the</a:t>
          </a:r>
          <a:r>
            <a:rPr lang="en-US" sz="1100" b="1">
              <a:solidFill>
                <a:schemeClr val="dk1"/>
              </a:solidFill>
              <a:effectLst/>
              <a:latin typeface="+mn-lt"/>
              <a:ea typeface="+mn-ea"/>
              <a:cs typeface="+mn-cs"/>
            </a:rPr>
            <a:t> 'COMMENTS' column.  </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CLAIMED AMOUNT' will be autofilled to the 'COST SUMMARY ROLL-UP' sheet.</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11</xdr:col>
      <xdr:colOff>123825</xdr:colOff>
      <xdr:row>1</xdr:row>
      <xdr:rowOff>161925</xdr:rowOff>
    </xdr:from>
    <xdr:to>
      <xdr:col>16</xdr:col>
      <xdr:colOff>523875</xdr:colOff>
      <xdr:row>22</xdr:row>
      <xdr:rowOff>266700</xdr:rowOff>
    </xdr:to>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7296150" y="323850"/>
          <a:ext cx="3448050" cy="3848100"/>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Direct administative</a:t>
          </a:r>
          <a:r>
            <a:rPr lang="en-US" sz="1100" b="1" baseline="0">
              <a:solidFill>
                <a:schemeClr val="dk1"/>
              </a:solidFill>
              <a:effectLst/>
              <a:latin typeface="+mn-lt"/>
              <a:ea typeface="+mn-ea"/>
              <a:cs typeface="+mn-cs"/>
            </a:rPr>
            <a:t> costs must be tracked and clearly documented in terms of activities, with focus on reasonable level of effort in the performance of defined task or activity.  Further, the activity must be attributable to the specific PW.</a:t>
          </a:r>
          <a:endParaRPr lang="en-US">
            <a:effectLst/>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Select</a:t>
          </a:r>
          <a:r>
            <a:rPr lang="en-US" sz="1100" b="1" baseline="0">
              <a:solidFill>
                <a:schemeClr val="dk1"/>
              </a:solidFill>
              <a:effectLst/>
              <a:latin typeface="+mn-lt"/>
              <a:ea typeface="+mn-ea"/>
              <a:cs typeface="+mn-cs"/>
            </a:rPr>
            <a:t> the 'WORK STATUS' (Work Complete or Work to be Completed).</a:t>
          </a:r>
          <a:endParaRPr lang="en-US" sz="1100" b="1">
            <a:solidFill>
              <a:schemeClr val="dk1"/>
            </a:solidFill>
            <a:effectLst/>
            <a:latin typeface="+mn-lt"/>
            <a:ea typeface="+mn-ea"/>
            <a:cs typeface="+mn-cs"/>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Enter the labor, equipment, and/or material required to document</a:t>
          </a:r>
          <a:r>
            <a:rPr lang="en-US" sz="1100" b="1" baseline="0">
              <a:solidFill>
                <a:schemeClr val="dk1"/>
              </a:solidFill>
              <a:effectLst/>
              <a:latin typeface="+mn-lt"/>
              <a:ea typeface="+mn-ea"/>
              <a:cs typeface="+mn-cs"/>
            </a:rPr>
            <a:t> the level of effort spent on this specific PW.</a:t>
          </a:r>
          <a:endParaRPr lang="en-US">
            <a:effectLst/>
          </a:endParaRPr>
        </a:p>
        <a:p>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The 'DIRECT</a:t>
          </a:r>
          <a:r>
            <a:rPr lang="en-US" sz="1100" b="1" baseline="0">
              <a:solidFill>
                <a:schemeClr val="dk1"/>
              </a:solidFill>
              <a:effectLst/>
              <a:latin typeface="+mn-lt"/>
              <a:ea typeface="+mn-ea"/>
              <a:cs typeface="+mn-cs"/>
            </a:rPr>
            <a:t> ADMINISTRATIVE COST TOTALS' will be autofilled to the 'COST SUMMARY ROLL-UP' sheet.</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amie_marshall\Local%20Settings\Temporary%20Internet%20Files\Content.Outlook\TP1IZU6Z\PA%20Technology\02%20-%20PW%20Tools\0%20-%20PW%20Templates\National%20PW%20Template%20V2.5%20-%20February%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FEMAcostcodes"/>
      <sheetName val="PW FACT SHEET"/>
      <sheetName val="FILL OUT FIRST - TOC"/>
      <sheetName val="PW"/>
      <sheetName val="DDD-SOW CONTINUATION"/>
      <sheetName val="SCOPE NOTES"/>
      <sheetName val="COST CONTINUATION"/>
      <sheetName val="SC"/>
      <sheetName val="HMP"/>
      <sheetName val="HAZMIT SUM"/>
      <sheetName val="PW PNP FACILITY QUESTIONNAIRE"/>
      <sheetName val="DIRECT ADMIN COSTS"/>
      <sheetName val="FORCE ACCOUNT SUMMARY"/>
      <sheetName val="PAYROLL DATA"/>
      <sheetName val="FRINGE"/>
      <sheetName val="LABOR"/>
      <sheetName val="EQUIPMENT INVENTORY"/>
      <sheetName val="EQUIPMENT"/>
      <sheetName val="MATERIALS"/>
      <sheetName val="CONTRACTS"/>
      <sheetName val="RENTAL EQUIPMENT"/>
      <sheetName val="PHOTOS"/>
      <sheetName val="LOCATION MAP"/>
      <sheetName val="FIRMETTE"/>
      <sheetName val="CODESEARCH"/>
      <sheetName val="DO NOT SCAN"/>
      <sheetName val="BACKUP"/>
      <sheetName val="NARRATIVE"/>
      <sheetName val="SITE COSTS"/>
      <sheetName val="Estimator I"/>
      <sheetName val="Estimator II"/>
      <sheetName val="REPETITIVE LOSS"/>
      <sheetName val="RPA"/>
      <sheetName val="PNP RPA FORM"/>
      <sheetName val="EXIT BRIEFING"/>
      <sheetName val="Utility"/>
      <sheetName val="States"/>
      <sheetName val="Coun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6.emf"/><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control" Target="../activeX/activeX14.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ontrol" Target="../activeX/activeX11.xml"/><Relationship Id="rId11" Type="http://schemas.openxmlformats.org/officeDocument/2006/relationships/image" Target="../media/image5.emf"/><Relationship Id="rId5" Type="http://schemas.openxmlformats.org/officeDocument/2006/relationships/image" Target="../media/image2.emf"/><Relationship Id="rId15" Type="http://schemas.openxmlformats.org/officeDocument/2006/relationships/image" Target="../media/image7.emf"/><Relationship Id="rId10" Type="http://schemas.openxmlformats.org/officeDocument/2006/relationships/control" Target="../activeX/activeX13.xml"/><Relationship Id="rId4" Type="http://schemas.openxmlformats.org/officeDocument/2006/relationships/control" Target="../activeX/activeX10.xml"/><Relationship Id="rId9" Type="http://schemas.openxmlformats.org/officeDocument/2006/relationships/image" Target="../media/image4.emf"/><Relationship Id="rId14" Type="http://schemas.openxmlformats.org/officeDocument/2006/relationships/control" Target="../activeX/activeX1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1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2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2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pageSetUpPr fitToPage="1"/>
  </sheetPr>
  <dimension ref="B1:F30"/>
  <sheetViews>
    <sheetView showGridLines="0" showZeros="0" tabSelected="1" zoomScaleNormal="100" zoomScaleSheetLayoutView="87" workbookViewId="0">
      <selection activeCell="J16" sqref="J16"/>
    </sheetView>
  </sheetViews>
  <sheetFormatPr defaultColWidth="9.109375" defaultRowHeight="13.2" x14ac:dyDescent="0.25"/>
  <cols>
    <col min="1" max="1" width="2.6640625" style="57" customWidth="1"/>
    <col min="2" max="2" width="5.5546875" style="57" customWidth="1"/>
    <col min="3" max="3" width="33.109375" style="57" customWidth="1"/>
    <col min="4" max="4" width="7.33203125" style="57" customWidth="1"/>
    <col min="5" max="5" width="42.88671875" style="57" customWidth="1"/>
    <col min="6" max="6" width="52.33203125" style="57" customWidth="1"/>
    <col min="7" max="16384" width="9.109375" style="57"/>
  </cols>
  <sheetData>
    <row r="1" spans="2:6" ht="6.75" customHeight="1" x14ac:dyDescent="0.25">
      <c r="E1" s="376"/>
    </row>
    <row r="2" spans="2:6" ht="6.75" customHeight="1" thickBot="1" x14ac:dyDescent="0.3">
      <c r="E2" s="376"/>
    </row>
    <row r="3" spans="2:6" ht="54" customHeight="1" thickBot="1" x14ac:dyDescent="0.3">
      <c r="B3" s="372" t="s">
        <v>459</v>
      </c>
      <c r="C3" s="373"/>
      <c r="D3" s="178"/>
      <c r="E3" s="374" t="s">
        <v>447</v>
      </c>
      <c r="F3" s="375"/>
    </row>
    <row r="4" spans="2:6" ht="17.25" customHeight="1" x14ac:dyDescent="0.25">
      <c r="B4" s="123"/>
      <c r="C4" s="126" t="s">
        <v>458</v>
      </c>
      <c r="D4" s="377" t="s">
        <v>448</v>
      </c>
      <c r="E4" s="118" t="s">
        <v>432</v>
      </c>
      <c r="F4" s="120"/>
    </row>
    <row r="5" spans="2:6" ht="17.25" customHeight="1" x14ac:dyDescent="0.25">
      <c r="B5" s="124"/>
      <c r="C5" s="243" t="s">
        <v>6</v>
      </c>
      <c r="D5" s="378"/>
      <c r="E5" s="119" t="s">
        <v>345</v>
      </c>
      <c r="F5" s="115"/>
    </row>
    <row r="6" spans="2:6" ht="17.25" customHeight="1" x14ac:dyDescent="0.25">
      <c r="B6" s="124"/>
      <c r="C6" s="125" t="s">
        <v>1</v>
      </c>
      <c r="D6" s="378"/>
      <c r="E6" s="122" t="s">
        <v>346</v>
      </c>
      <c r="F6" s="116"/>
    </row>
    <row r="7" spans="2:6" ht="17.25" customHeight="1" thickBot="1" x14ac:dyDescent="0.3">
      <c r="B7" s="124"/>
      <c r="C7" s="125" t="s">
        <v>2</v>
      </c>
      <c r="D7" s="378"/>
      <c r="E7" s="119" t="s">
        <v>36</v>
      </c>
      <c r="F7" s="133"/>
    </row>
    <row r="8" spans="2:6" ht="17.25" customHeight="1" x14ac:dyDescent="0.25">
      <c r="B8" s="124"/>
      <c r="C8" s="125" t="s">
        <v>460</v>
      </c>
      <c r="D8" s="377" t="s">
        <v>368</v>
      </c>
      <c r="E8" s="118" t="s">
        <v>347</v>
      </c>
      <c r="F8" s="120"/>
    </row>
    <row r="9" spans="2:6" ht="17.25" customHeight="1" x14ac:dyDescent="0.25">
      <c r="B9" s="124"/>
      <c r="C9" s="243" t="s">
        <v>4</v>
      </c>
      <c r="D9" s="378"/>
      <c r="E9" s="119" t="s">
        <v>366</v>
      </c>
      <c r="F9" s="115"/>
    </row>
    <row r="10" spans="2:6" ht="17.25" customHeight="1" x14ac:dyDescent="0.25">
      <c r="B10" s="124"/>
      <c r="C10" s="187" t="s">
        <v>3</v>
      </c>
      <c r="D10" s="378"/>
      <c r="E10" s="119" t="s">
        <v>450</v>
      </c>
      <c r="F10" s="117"/>
    </row>
    <row r="11" spans="2:6" ht="17.25" customHeight="1" x14ac:dyDescent="0.25">
      <c r="B11" s="124"/>
      <c r="C11" s="242" t="s">
        <v>5</v>
      </c>
      <c r="D11" s="378"/>
      <c r="E11" s="188" t="s">
        <v>348</v>
      </c>
      <c r="F11" s="189"/>
    </row>
    <row r="12" spans="2:6" ht="17.25" customHeight="1" thickBot="1" x14ac:dyDescent="0.3">
      <c r="B12" s="190"/>
      <c r="C12" s="244" t="s">
        <v>429</v>
      </c>
      <c r="D12" s="379"/>
      <c r="E12" s="121" t="s">
        <v>324</v>
      </c>
      <c r="F12" s="245"/>
    </row>
    <row r="13" spans="2:6" ht="18" customHeight="1" x14ac:dyDescent="0.25"/>
    <row r="14" spans="2:6" ht="18" customHeight="1" x14ac:dyDescent="0.25"/>
    <row r="15" spans="2:6" ht="21.75" customHeight="1" x14ac:dyDescent="0.25"/>
    <row r="16" spans="2:6" ht="21.75" customHeight="1" x14ac:dyDescent="0.25"/>
    <row r="17" spans="2:6" ht="21.75" customHeight="1" x14ac:dyDescent="0.25"/>
    <row r="18" spans="2:6" ht="21.75" customHeight="1" x14ac:dyDescent="0.25"/>
    <row r="19" spans="2:6" ht="21.75" customHeight="1" x14ac:dyDescent="0.25"/>
    <row r="20" spans="2:6" ht="21.75" customHeight="1" x14ac:dyDescent="0.25"/>
    <row r="21" spans="2:6" ht="21.75" customHeight="1" x14ac:dyDescent="0.25"/>
    <row r="22" spans="2:6" ht="27.75" customHeight="1" x14ac:dyDescent="0.25"/>
    <row r="23" spans="2:6" ht="27.75" customHeight="1" x14ac:dyDescent="0.25"/>
    <row r="24" spans="2:6" ht="27.75" customHeight="1" x14ac:dyDescent="0.25"/>
    <row r="25" spans="2:6" s="98" customFormat="1" ht="21.75" customHeight="1" x14ac:dyDescent="0.25">
      <c r="B25" s="57"/>
      <c r="C25" s="57"/>
      <c r="D25" s="57"/>
      <c r="E25" s="57"/>
      <c r="F25" s="57"/>
    </row>
    <row r="26" spans="2:6" s="98" customFormat="1" ht="21.75" customHeight="1" x14ac:dyDescent="0.25">
      <c r="B26" s="57"/>
      <c r="C26" s="57"/>
      <c r="D26" s="57"/>
      <c r="E26" s="57"/>
      <c r="F26" s="57"/>
    </row>
    <row r="27" spans="2:6" s="98" customFormat="1" ht="21.75" customHeight="1" x14ac:dyDescent="0.25">
      <c r="B27" s="57"/>
      <c r="C27" s="57"/>
      <c r="D27" s="57"/>
      <c r="E27" s="57"/>
      <c r="F27" s="57"/>
    </row>
    <row r="28" spans="2:6" s="98" customFormat="1" ht="21.75" customHeight="1" x14ac:dyDescent="0.25">
      <c r="B28" s="57"/>
      <c r="C28" s="57"/>
      <c r="D28" s="57"/>
      <c r="E28" s="57"/>
      <c r="F28" s="57"/>
    </row>
    <row r="29" spans="2:6" ht="21.75" customHeight="1" x14ac:dyDescent="0.25"/>
    <row r="30" spans="2:6" ht="22.5" customHeight="1" x14ac:dyDescent="0.25"/>
  </sheetData>
  <mergeCells count="5">
    <mergeCell ref="B3:C3"/>
    <mergeCell ref="E3:F3"/>
    <mergeCell ref="E1:E2"/>
    <mergeCell ref="D4:D7"/>
    <mergeCell ref="D8:D12"/>
  </mergeCells>
  <phoneticPr fontId="0" type="noConversion"/>
  <dataValidations count="2">
    <dataValidation type="textLength" allowBlank="1" showInputMessage="1" showErrorMessage="1" errorTitle="Project Reference Number" error="Only seven (7) characters or less can be used as the Project Reference Number" sqref="F7">
      <formula1>0</formula1>
      <formula2>7</formula2>
    </dataValidation>
    <dataValidation type="list" allowBlank="1" showInputMessage="1" showErrorMessage="1" sqref="F6">
      <formula1>Category</formula1>
    </dataValidation>
  </dataValidations>
  <hyperlinks>
    <hyperlink ref="C4" location="'COST SUMMARY ROLL-UP'!Print_Area" display="Cost Summary Roll-Up"/>
    <hyperlink ref="C6" location="LABOR!Print_Area" display="Labor"/>
    <hyperlink ref="C7" location="EQUIPMENT!Print_Area" display="Equipment"/>
    <hyperlink ref="C10" location="CONTRACTS!Print_Titles" display="Contracts"/>
    <hyperlink ref="C9" location="MATERIALS!Print_Area" display="Materials"/>
    <hyperlink ref="C5" location="'FRINGE BENEFITS'!Print_Area" display="Fringe Benefits"/>
    <hyperlink ref="C11" location="'RENTAL EQUIPMENT'!Print_Titles" display="Rental Equipment"/>
    <hyperlink ref="C12" location="'DIRECT ADMIN COSTS'!Print_Area" display="Direct Admin Costs"/>
    <hyperlink ref="C8" location="'FEMA EQUIPMENT RATES'!Print_Area" display="FEMA Equipment Rates"/>
  </hyperlinks>
  <printOptions horizontalCentered="1" verticalCentered="1"/>
  <pageMargins left="0.25" right="0.25" top="0.25" bottom="0.25" header="0.25" footer="0.49"/>
  <pageSetup scale="96" orientation="landscape" r:id="rId1"/>
  <headerFooter alignWithMargins="0"/>
  <drawing r:id="rId2"/>
  <legacyDrawing r:id="rId3"/>
  <controls>
    <mc:AlternateContent xmlns:mc="http://schemas.openxmlformats.org/markup-compatibility/2006">
      <mc:Choice Requires="x14">
        <control shapeId="64678" r:id="rId4" name="CheckBox3">
          <controlPr defaultSize="0" autoFill="0" autoLine="0" r:id="rId5">
            <anchor moveWithCells="1">
              <from>
                <xdr:col>1</xdr:col>
                <xdr:colOff>30480</xdr:colOff>
                <xdr:row>10</xdr:row>
                <xdr:rowOff>60960</xdr:rowOff>
              </from>
              <to>
                <xdr:col>1</xdr:col>
                <xdr:colOff>266700</xdr:colOff>
                <xdr:row>10</xdr:row>
                <xdr:rowOff>205740</xdr:rowOff>
              </to>
            </anchor>
          </controlPr>
        </control>
      </mc:Choice>
      <mc:Fallback>
        <control shapeId="64678" r:id="rId4" name="CheckBox3"/>
      </mc:Fallback>
    </mc:AlternateContent>
    <mc:AlternateContent xmlns:mc="http://schemas.openxmlformats.org/markup-compatibility/2006">
      <mc:Choice Requires="x14">
        <control shapeId="64667" r:id="rId6" name="CheckBox25">
          <controlPr defaultSize="0" autoFill="0" autoLine="0" r:id="rId5">
            <anchor moveWithCells="1">
              <from>
                <xdr:col>1</xdr:col>
                <xdr:colOff>30480</xdr:colOff>
                <xdr:row>7</xdr:row>
                <xdr:rowOff>60960</xdr:rowOff>
              </from>
              <to>
                <xdr:col>1</xdr:col>
                <xdr:colOff>266700</xdr:colOff>
                <xdr:row>7</xdr:row>
                <xdr:rowOff>205740</xdr:rowOff>
              </to>
            </anchor>
          </controlPr>
        </control>
      </mc:Choice>
      <mc:Fallback>
        <control shapeId="64667" r:id="rId6" name="CheckBox25"/>
      </mc:Fallback>
    </mc:AlternateContent>
    <mc:AlternateContent xmlns:mc="http://schemas.openxmlformats.org/markup-compatibility/2006">
      <mc:Choice Requires="x14">
        <control shapeId="64666" r:id="rId7" name="CheckBox23">
          <controlPr defaultSize="0" autoFill="0" autoLine="0" r:id="rId5">
            <anchor moveWithCells="1">
              <from>
                <xdr:col>1</xdr:col>
                <xdr:colOff>38100</xdr:colOff>
                <xdr:row>6</xdr:row>
                <xdr:rowOff>76200</xdr:rowOff>
              </from>
              <to>
                <xdr:col>1</xdr:col>
                <xdr:colOff>274320</xdr:colOff>
                <xdr:row>7</xdr:row>
                <xdr:rowOff>7620</xdr:rowOff>
              </to>
            </anchor>
          </controlPr>
        </control>
      </mc:Choice>
      <mc:Fallback>
        <control shapeId="64666" r:id="rId7" name="CheckBox23"/>
      </mc:Fallback>
    </mc:AlternateContent>
    <mc:AlternateContent xmlns:mc="http://schemas.openxmlformats.org/markup-compatibility/2006">
      <mc:Choice Requires="x14">
        <control shapeId="64665" r:id="rId8" name="CheckBox22">
          <controlPr defaultSize="0" autoFill="0" autoLine="0" r:id="rId5">
            <anchor moveWithCells="1">
              <from>
                <xdr:col>1</xdr:col>
                <xdr:colOff>38100</xdr:colOff>
                <xdr:row>5</xdr:row>
                <xdr:rowOff>76200</xdr:rowOff>
              </from>
              <to>
                <xdr:col>1</xdr:col>
                <xdr:colOff>274320</xdr:colOff>
                <xdr:row>6</xdr:row>
                <xdr:rowOff>7620</xdr:rowOff>
              </to>
            </anchor>
          </controlPr>
        </control>
      </mc:Choice>
      <mc:Fallback>
        <control shapeId="64665" r:id="rId8" name="CheckBox22"/>
      </mc:Fallback>
    </mc:AlternateContent>
    <mc:AlternateContent xmlns:mc="http://schemas.openxmlformats.org/markup-compatibility/2006">
      <mc:Choice Requires="x14">
        <control shapeId="64664" r:id="rId9" name="CheckBox21">
          <controlPr defaultSize="0" autoFill="0" autoLine="0" r:id="rId5">
            <anchor moveWithCells="1">
              <from>
                <xdr:col>1</xdr:col>
                <xdr:colOff>38100</xdr:colOff>
                <xdr:row>4</xdr:row>
                <xdr:rowOff>76200</xdr:rowOff>
              </from>
              <to>
                <xdr:col>1</xdr:col>
                <xdr:colOff>274320</xdr:colOff>
                <xdr:row>5</xdr:row>
                <xdr:rowOff>7620</xdr:rowOff>
              </to>
            </anchor>
          </controlPr>
        </control>
      </mc:Choice>
      <mc:Fallback>
        <control shapeId="64664" r:id="rId9" name="CheckBox21"/>
      </mc:Fallback>
    </mc:AlternateContent>
    <mc:AlternateContent xmlns:mc="http://schemas.openxmlformats.org/markup-compatibility/2006">
      <mc:Choice Requires="x14">
        <control shapeId="64662" r:id="rId10" name="CheckBox19">
          <controlPr defaultSize="0" autoFill="0" autoLine="0" r:id="rId5">
            <anchor moveWithCells="1">
              <from>
                <xdr:col>1</xdr:col>
                <xdr:colOff>38100</xdr:colOff>
                <xdr:row>3</xdr:row>
                <xdr:rowOff>76200</xdr:rowOff>
              </from>
              <to>
                <xdr:col>1</xdr:col>
                <xdr:colOff>274320</xdr:colOff>
                <xdr:row>4</xdr:row>
                <xdr:rowOff>7620</xdr:rowOff>
              </to>
            </anchor>
          </controlPr>
        </control>
      </mc:Choice>
      <mc:Fallback>
        <control shapeId="64662" r:id="rId10" name="CheckBox19"/>
      </mc:Fallback>
    </mc:AlternateContent>
    <mc:AlternateContent xmlns:mc="http://schemas.openxmlformats.org/markup-compatibility/2006">
      <mc:Choice Requires="x14">
        <control shapeId="64673" r:id="rId11" name="CheckBox26">
          <controlPr defaultSize="0" autoFill="0" autoLine="0" r:id="rId5">
            <anchor moveWithCells="1">
              <from>
                <xdr:col>1</xdr:col>
                <xdr:colOff>30480</xdr:colOff>
                <xdr:row>8</xdr:row>
                <xdr:rowOff>60960</xdr:rowOff>
              </from>
              <to>
                <xdr:col>1</xdr:col>
                <xdr:colOff>266700</xdr:colOff>
                <xdr:row>8</xdr:row>
                <xdr:rowOff>205740</xdr:rowOff>
              </to>
            </anchor>
          </controlPr>
        </control>
      </mc:Choice>
      <mc:Fallback>
        <control shapeId="64673" r:id="rId11" name="CheckBox26"/>
      </mc:Fallback>
    </mc:AlternateContent>
    <mc:AlternateContent xmlns:mc="http://schemas.openxmlformats.org/markup-compatibility/2006">
      <mc:Choice Requires="x14">
        <control shapeId="64676" r:id="rId12" name="CheckBox1">
          <controlPr defaultSize="0" autoFill="0" autoLine="0" r:id="rId5">
            <anchor moveWithCells="1">
              <from>
                <xdr:col>1</xdr:col>
                <xdr:colOff>30480</xdr:colOff>
                <xdr:row>9</xdr:row>
                <xdr:rowOff>60960</xdr:rowOff>
              </from>
              <to>
                <xdr:col>1</xdr:col>
                <xdr:colOff>266700</xdr:colOff>
                <xdr:row>9</xdr:row>
                <xdr:rowOff>205740</xdr:rowOff>
              </to>
            </anchor>
          </controlPr>
        </control>
      </mc:Choice>
      <mc:Fallback>
        <control shapeId="64676" r:id="rId12" name="CheckBox1"/>
      </mc:Fallback>
    </mc:AlternateContent>
    <mc:AlternateContent xmlns:mc="http://schemas.openxmlformats.org/markup-compatibility/2006">
      <mc:Choice Requires="x14">
        <control shapeId="64681" r:id="rId13" name="CheckBox2">
          <controlPr defaultSize="0" autoFill="0" autoLine="0" r:id="rId5">
            <anchor moveWithCells="1">
              <from>
                <xdr:col>1</xdr:col>
                <xdr:colOff>30480</xdr:colOff>
                <xdr:row>11</xdr:row>
                <xdr:rowOff>60960</xdr:rowOff>
              </from>
              <to>
                <xdr:col>1</xdr:col>
                <xdr:colOff>266700</xdr:colOff>
                <xdr:row>11</xdr:row>
                <xdr:rowOff>205740</xdr:rowOff>
              </to>
            </anchor>
          </controlPr>
        </control>
      </mc:Choice>
      <mc:Fallback>
        <control shapeId="64681" r:id="rId13"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5"/>
  </sheetPr>
  <dimension ref="A1:L31"/>
  <sheetViews>
    <sheetView showGridLines="0" showZeros="0" zoomScaleNormal="100" zoomScaleSheetLayoutView="100" workbookViewId="0">
      <selection activeCell="I6" sqref="I6:J6"/>
    </sheetView>
  </sheetViews>
  <sheetFormatPr defaultColWidth="9.109375" defaultRowHeight="12.75" customHeight="1" x14ac:dyDescent="0.25"/>
  <cols>
    <col min="1" max="2" width="2.88671875" style="56" customWidth="1"/>
    <col min="3" max="3" width="26.109375" style="56" customWidth="1"/>
    <col min="4" max="5" width="15.6640625" style="56" customWidth="1"/>
    <col min="6" max="6" width="12.109375" style="56" customWidth="1"/>
    <col min="7" max="7" width="8.109375" style="56" customWidth="1"/>
    <col min="8" max="8" width="7.6640625" style="56" customWidth="1"/>
    <col min="9" max="9" width="5.44140625" style="56" customWidth="1"/>
    <col min="10" max="10" width="16.5546875" style="56" customWidth="1"/>
    <col min="11" max="11" width="2.88671875" style="56" customWidth="1"/>
    <col min="12" max="16384" width="9.109375" style="56"/>
  </cols>
  <sheetData>
    <row r="1" spans="1:12" ht="12.75" customHeight="1" x14ac:dyDescent="0.25">
      <c r="A1" s="78"/>
      <c r="B1" s="91"/>
      <c r="C1" s="416"/>
      <c r="D1" s="416"/>
      <c r="E1" s="416"/>
      <c r="F1" s="416"/>
      <c r="G1" s="416"/>
      <c r="H1" s="416"/>
      <c r="I1" s="416"/>
      <c r="J1" s="416"/>
      <c r="K1" s="91"/>
      <c r="L1" s="91"/>
    </row>
    <row r="2" spans="1:12" ht="12.75" customHeight="1" thickBot="1" x14ac:dyDescent="0.3"/>
    <row r="3" spans="1:12" ht="12.75" customHeight="1" x14ac:dyDescent="0.25">
      <c r="C3" s="420" t="s">
        <v>361</v>
      </c>
      <c r="D3" s="421"/>
      <c r="E3" s="421"/>
      <c r="F3" s="421"/>
      <c r="G3" s="421"/>
      <c r="H3" s="421"/>
      <c r="I3" s="421"/>
      <c r="J3" s="422"/>
    </row>
    <row r="4" spans="1:12" ht="21" customHeight="1" thickBot="1" x14ac:dyDescent="0.3">
      <c r="C4" s="417" t="s">
        <v>446</v>
      </c>
      <c r="D4" s="418"/>
      <c r="E4" s="418"/>
      <c r="F4" s="418"/>
      <c r="G4" s="418"/>
      <c r="H4" s="418"/>
      <c r="I4" s="418"/>
      <c r="J4" s="419"/>
    </row>
    <row r="5" spans="1:12" ht="15" customHeight="1" x14ac:dyDescent="0.25">
      <c r="C5" s="425" t="s">
        <v>326</v>
      </c>
      <c r="D5" s="426"/>
      <c r="E5" s="431" t="s">
        <v>267</v>
      </c>
      <c r="F5" s="432"/>
      <c r="G5" s="431" t="s">
        <v>328</v>
      </c>
      <c r="H5" s="432"/>
      <c r="I5" s="427" t="s">
        <v>351</v>
      </c>
      <c r="J5" s="428"/>
    </row>
    <row r="6" spans="1:12" ht="15" customHeight="1" thickBot="1" x14ac:dyDescent="0.3">
      <c r="C6" s="433">
        <f>'FILL OUT FIRST - TOC'!$F$5</f>
        <v>0</v>
      </c>
      <c r="D6" s="434"/>
      <c r="E6" s="438">
        <f>'FILL OUT FIRST - TOC'!$F$7</f>
        <v>0</v>
      </c>
      <c r="F6" s="439"/>
      <c r="G6" s="429">
        <f>'FILL OUT FIRST - TOC'!$F$6</f>
        <v>0</v>
      </c>
      <c r="H6" s="430"/>
      <c r="I6" s="438">
        <f>'FILL OUT FIRST - TOC'!$F$4</f>
        <v>0</v>
      </c>
      <c r="J6" s="440"/>
    </row>
    <row r="7" spans="1:12" ht="15" customHeight="1" thickBot="1" x14ac:dyDescent="0.3">
      <c r="C7" s="209" t="s">
        <v>328</v>
      </c>
      <c r="D7" s="210" t="s">
        <v>283</v>
      </c>
      <c r="E7" s="423" t="s">
        <v>284</v>
      </c>
      <c r="F7" s="424"/>
      <c r="G7" s="424"/>
      <c r="H7" s="424"/>
      <c r="I7" s="424"/>
      <c r="J7" s="211" t="s">
        <v>285</v>
      </c>
    </row>
    <row r="8" spans="1:12" ht="70.5" customHeight="1" x14ac:dyDescent="0.25">
      <c r="C8" s="206" t="s">
        <v>369</v>
      </c>
      <c r="D8" s="207">
        <f>'LABOR(Part 1)'!$AE$6+'LABOR(Part 2)'!$AE$6+'LABOR(Part 3)'!$AE$6+'LABOR(Part 4)'!$AE$6+'LABOR(Part 5)'!$AE$6+'LABOR(Part 6)'!$AE$6+'LABOR(Part 7)'!$AE$6+'LABOR(Part 8)'!$AE$6+'LABOR(Part 9)'!$AE$6+'LABOR(Part 10)'!$AE$6+'LABOR(Part 11)'!$AE$6+'LABOR(Part 12)'!$AE$6</f>
        <v>0</v>
      </c>
      <c r="E8" s="435"/>
      <c r="F8" s="436"/>
      <c r="G8" s="436"/>
      <c r="H8" s="436"/>
      <c r="I8" s="437"/>
      <c r="J8" s="208">
        <f t="shared" ref="J8:J13" si="0">D8</f>
        <v>0</v>
      </c>
    </row>
    <row r="9" spans="1:12" ht="70.5" customHeight="1" x14ac:dyDescent="0.25">
      <c r="C9" s="79" t="s">
        <v>370</v>
      </c>
      <c r="D9" s="90">
        <f>'LABOR(Part 1)'!$AE$7+'LABOR(Part 2)'!$AE$7+'LABOR(Part 3)'!$AE$7+'LABOR(Part 4)'!$AE$7+'LABOR(Part 5)'!$AE$7+'LABOR(Part 6)'!$AE$7+'LABOR(Part 7)'!$AE$7+'LABOR(Part 8)'!$AE$7+'LABOR(Part 9)'!$AE$7+'LABOR(Part 10)'!$AE$7+'LABOR(Part 11)'!$AE$7+'LABOR(Part 12)'!$AE$7</f>
        <v>0</v>
      </c>
      <c r="E9" s="407"/>
      <c r="F9" s="408"/>
      <c r="G9" s="408"/>
      <c r="H9" s="408"/>
      <c r="I9" s="409"/>
      <c r="J9" s="100">
        <f t="shared" si="0"/>
        <v>0</v>
      </c>
    </row>
    <row r="10" spans="1:12" ht="70.5" customHeight="1" x14ac:dyDescent="0.25">
      <c r="C10" s="79" t="s">
        <v>340</v>
      </c>
      <c r="D10" s="90">
        <f>'EQUIPMENT(Part 1)'!$AE$8+'EQUIPMENT(Part 2)'!$AE$8+'EQUIPMENT(Part 3)'!$AE$8+'EQUIPMENT(Part 4)'!$AE$8+'EQUIPMENT(Part 5)'!$AE$8+'EQUIPMENT(Part 6)'!$AE$8+'EQUIPMENT(Part 7)'!$AE$8+'EQUIPMENT(Part 8)'!$AE$8+'EQUIPMENT(Part 9)'!$AE$8+'EQUIPMENT(Part 10)'!$AE$8+'EQUIPMENT(Part 11)'!$AE$8+'EQUIPMENT(Part 12)'!$AE$8</f>
        <v>0</v>
      </c>
      <c r="E10" s="383"/>
      <c r="F10" s="384"/>
      <c r="G10" s="384"/>
      <c r="H10" s="384"/>
      <c r="I10" s="385"/>
      <c r="J10" s="100">
        <f t="shared" si="0"/>
        <v>0</v>
      </c>
      <c r="L10" s="290"/>
    </row>
    <row r="11" spans="1:12" ht="70.5" customHeight="1" x14ac:dyDescent="0.25">
      <c r="C11" s="79" t="s">
        <v>300</v>
      </c>
      <c r="D11" s="90">
        <f>'MATERIALS(Part 1)'!$E$7+'MATERIALS(Part 2)'!$E$7+'MATERIALS(Part 3)'!$E$7+'MATERIALS(Part 4)'!$E$7+'MATERIALS(Part 5)'!$E$7+'MATERIALS(Part 6)'!$E$7+'MATERIALS(Part 7)'!$E$7+'MATERIALS(Part 8)'!$E$7+'MATERIALS(Part 9)'!$E$7+'MATERIALS(Part 10)'!$E$7+'MATERIALS(Part 11)'!$E$7+'MATERIALS(Part 12)'!$E$7</f>
        <v>0</v>
      </c>
      <c r="E11" s="383"/>
      <c r="F11" s="384"/>
      <c r="G11" s="384"/>
      <c r="H11" s="384"/>
      <c r="I11" s="385"/>
      <c r="J11" s="100">
        <f t="shared" si="0"/>
        <v>0</v>
      </c>
    </row>
    <row r="12" spans="1:12" ht="70.5" customHeight="1" x14ac:dyDescent="0.25">
      <c r="C12" s="79" t="s">
        <v>301</v>
      </c>
      <c r="D12" s="90">
        <f>'RENTAL EQUIPMENT'!F7</f>
        <v>0</v>
      </c>
      <c r="E12" s="383"/>
      <c r="F12" s="384"/>
      <c r="G12" s="384"/>
      <c r="H12" s="384"/>
      <c r="I12" s="384"/>
      <c r="J12" s="100">
        <f t="shared" si="0"/>
        <v>0</v>
      </c>
    </row>
    <row r="13" spans="1:12" ht="70.5" customHeight="1" x14ac:dyDescent="0.25">
      <c r="C13" s="79" t="s">
        <v>360</v>
      </c>
      <c r="D13" s="90">
        <f>IF(CONTRACTS!$G$7=0,0,CONTRACTS!$G$7)</f>
        <v>0</v>
      </c>
      <c r="E13" s="383"/>
      <c r="F13" s="384"/>
      <c r="G13" s="384"/>
      <c r="H13" s="384"/>
      <c r="I13" s="385"/>
      <c r="J13" s="100">
        <f t="shared" si="0"/>
        <v>0</v>
      </c>
    </row>
    <row r="14" spans="1:12" ht="70.5" customHeight="1" x14ac:dyDescent="0.25">
      <c r="C14" s="148" t="s">
        <v>410</v>
      </c>
      <c r="D14" s="90">
        <f>SUM(IF(ISREF('DIRECT ADMIN COSTS'!$J$55),'DIRECT ADMIN COSTS'!$J$55,0))</f>
        <v>0</v>
      </c>
      <c r="E14" s="383"/>
      <c r="F14" s="384"/>
      <c r="G14" s="384"/>
      <c r="H14" s="384"/>
      <c r="I14" s="385"/>
      <c r="J14" s="100">
        <f t="shared" ref="J14" si="1">D14</f>
        <v>0</v>
      </c>
    </row>
    <row r="15" spans="1:12" ht="78.75" customHeight="1" x14ac:dyDescent="0.25">
      <c r="C15" s="80" t="s">
        <v>280</v>
      </c>
      <c r="D15" s="90">
        <f>SUM(D8:D14)</f>
        <v>0</v>
      </c>
      <c r="E15" s="407"/>
      <c r="F15" s="408"/>
      <c r="G15" s="408"/>
      <c r="H15" s="408"/>
      <c r="I15" s="409"/>
      <c r="J15" s="100">
        <f>SUM(J8:J14)</f>
        <v>0</v>
      </c>
    </row>
    <row r="16" spans="1:12" ht="12.75" customHeight="1" x14ac:dyDescent="0.25">
      <c r="C16" s="404" t="s">
        <v>302</v>
      </c>
      <c r="D16" s="405"/>
      <c r="E16" s="405"/>
      <c r="F16" s="405"/>
      <c r="G16" s="405"/>
      <c r="H16" s="405"/>
      <c r="I16" s="405"/>
      <c r="J16" s="406"/>
    </row>
    <row r="17" spans="3:10" ht="12.75" customHeight="1" x14ac:dyDescent="0.25">
      <c r="C17" s="397"/>
      <c r="D17" s="398"/>
      <c r="E17" s="398"/>
      <c r="F17" s="398"/>
      <c r="G17" s="398"/>
      <c r="H17" s="398"/>
      <c r="I17" s="398"/>
      <c r="J17" s="399"/>
    </row>
    <row r="18" spans="3:10" ht="12.75" customHeight="1" x14ac:dyDescent="0.25">
      <c r="C18" s="380" t="s">
        <v>298</v>
      </c>
      <c r="D18" s="381"/>
      <c r="E18" s="381"/>
      <c r="F18" s="381"/>
      <c r="G18" s="381"/>
      <c r="H18" s="382"/>
      <c r="I18" s="386" t="s">
        <v>323</v>
      </c>
      <c r="J18" s="387"/>
    </row>
    <row r="19" spans="3:10" ht="12.75" customHeight="1" x14ac:dyDescent="0.25">
      <c r="C19" s="410">
        <f>'FILL OUT FIRST - TOC'!$F$12</f>
        <v>0</v>
      </c>
      <c r="D19" s="411"/>
      <c r="E19" s="411"/>
      <c r="F19" s="411"/>
      <c r="G19" s="411"/>
      <c r="H19" s="412"/>
      <c r="I19" s="400"/>
      <c r="J19" s="401"/>
    </row>
    <row r="20" spans="3:10" ht="12.75" customHeight="1" x14ac:dyDescent="0.25">
      <c r="C20" s="413"/>
      <c r="D20" s="414"/>
      <c r="E20" s="414"/>
      <c r="F20" s="414"/>
      <c r="G20" s="414"/>
      <c r="H20" s="415"/>
      <c r="I20" s="402"/>
      <c r="J20" s="403"/>
    </row>
    <row r="21" spans="3:10" ht="12.75" customHeight="1" x14ac:dyDescent="0.25">
      <c r="C21" s="397" t="s">
        <v>303</v>
      </c>
      <c r="D21" s="398"/>
      <c r="E21" s="398"/>
      <c r="F21" s="398"/>
      <c r="G21" s="398"/>
      <c r="H21" s="398"/>
      <c r="I21" s="398"/>
      <c r="J21" s="399"/>
    </row>
    <row r="22" spans="3:10" ht="12.75" customHeight="1" x14ac:dyDescent="0.25">
      <c r="C22" s="388"/>
      <c r="D22" s="389"/>
      <c r="E22" s="389"/>
      <c r="F22" s="389"/>
      <c r="G22" s="389"/>
      <c r="H22" s="389"/>
      <c r="I22" s="389"/>
      <c r="J22" s="390"/>
    </row>
    <row r="23" spans="3:10" ht="12.75" customHeight="1" x14ac:dyDescent="0.25">
      <c r="C23" s="391"/>
      <c r="D23" s="392"/>
      <c r="E23" s="392"/>
      <c r="F23" s="392"/>
      <c r="G23" s="392"/>
      <c r="H23" s="392"/>
      <c r="I23" s="392"/>
      <c r="J23" s="393"/>
    </row>
    <row r="24" spans="3:10" ht="12.75" customHeight="1" x14ac:dyDescent="0.25">
      <c r="C24" s="391"/>
      <c r="D24" s="392"/>
      <c r="E24" s="392"/>
      <c r="F24" s="392"/>
      <c r="G24" s="392"/>
      <c r="H24" s="392"/>
      <c r="I24" s="392"/>
      <c r="J24" s="393"/>
    </row>
    <row r="25" spans="3:10" ht="12.75" customHeight="1" x14ac:dyDescent="0.25">
      <c r="C25" s="391"/>
      <c r="D25" s="392"/>
      <c r="E25" s="392"/>
      <c r="F25" s="392"/>
      <c r="G25" s="392"/>
      <c r="H25" s="392"/>
      <c r="I25" s="392"/>
      <c r="J25" s="393"/>
    </row>
    <row r="26" spans="3:10" ht="12.75" customHeight="1" x14ac:dyDescent="0.25">
      <c r="C26" s="391"/>
      <c r="D26" s="392"/>
      <c r="E26" s="392"/>
      <c r="F26" s="392"/>
      <c r="G26" s="392"/>
      <c r="H26" s="392"/>
      <c r="I26" s="392"/>
      <c r="J26" s="393"/>
    </row>
    <row r="27" spans="3:10" ht="12.75" customHeight="1" x14ac:dyDescent="0.25">
      <c r="C27" s="391"/>
      <c r="D27" s="392"/>
      <c r="E27" s="392"/>
      <c r="F27" s="392"/>
      <c r="G27" s="392"/>
      <c r="H27" s="392"/>
      <c r="I27" s="392"/>
      <c r="J27" s="393"/>
    </row>
    <row r="28" spans="3:10" ht="12.75" customHeight="1" x14ac:dyDescent="0.25">
      <c r="C28" s="391"/>
      <c r="D28" s="392"/>
      <c r="E28" s="392"/>
      <c r="F28" s="392"/>
      <c r="G28" s="392"/>
      <c r="H28" s="392"/>
      <c r="I28" s="392"/>
      <c r="J28" s="393"/>
    </row>
    <row r="29" spans="3:10" ht="12.75" customHeight="1" x14ac:dyDescent="0.25">
      <c r="C29" s="391"/>
      <c r="D29" s="392"/>
      <c r="E29" s="392"/>
      <c r="F29" s="392"/>
      <c r="G29" s="392"/>
      <c r="H29" s="392"/>
      <c r="I29" s="392"/>
      <c r="J29" s="393"/>
    </row>
    <row r="30" spans="3:10" ht="12.75" customHeight="1" thickBot="1" x14ac:dyDescent="0.3">
      <c r="C30" s="394"/>
      <c r="D30" s="395"/>
      <c r="E30" s="395"/>
      <c r="F30" s="395"/>
      <c r="G30" s="395"/>
      <c r="H30" s="395"/>
      <c r="I30" s="395"/>
      <c r="J30" s="396"/>
    </row>
    <row r="31" spans="3:10" ht="12.75" customHeight="1" x14ac:dyDescent="0.25">
      <c r="C31" s="59"/>
    </row>
  </sheetData>
  <sheetProtection selectLockedCells="1"/>
  <mergeCells count="27">
    <mergeCell ref="C1:J1"/>
    <mergeCell ref="C4:J4"/>
    <mergeCell ref="C3:J3"/>
    <mergeCell ref="E9:I9"/>
    <mergeCell ref="E7:I7"/>
    <mergeCell ref="C5:D5"/>
    <mergeCell ref="I5:J5"/>
    <mergeCell ref="G6:H6"/>
    <mergeCell ref="G5:H5"/>
    <mergeCell ref="C6:D6"/>
    <mergeCell ref="E8:I8"/>
    <mergeCell ref="E5:F5"/>
    <mergeCell ref="E6:F6"/>
    <mergeCell ref="I6:J6"/>
    <mergeCell ref="C18:H18"/>
    <mergeCell ref="E10:I10"/>
    <mergeCell ref="I18:J18"/>
    <mergeCell ref="C22:J30"/>
    <mergeCell ref="C21:J21"/>
    <mergeCell ref="I19:J20"/>
    <mergeCell ref="C16:J17"/>
    <mergeCell ref="E15:I15"/>
    <mergeCell ref="E13:I13"/>
    <mergeCell ref="E12:I12"/>
    <mergeCell ref="E11:I11"/>
    <mergeCell ref="E14:I14"/>
    <mergeCell ref="C19:H20"/>
  </mergeCells>
  <phoneticPr fontId="0" type="noConversion"/>
  <printOptions horizontalCentered="1" verticalCentered="1"/>
  <pageMargins left="0.25" right="0.25" top="0.25" bottom="0.25" header="0.25" footer="0.49"/>
  <pageSetup scale="90" orientation="portrait" blackAndWhite="1" r:id="rId1"/>
  <headerFooter alignWithMargins="0"/>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FFFF"/>
  </sheetPr>
  <dimension ref="B1:P64"/>
  <sheetViews>
    <sheetView showGridLines="0" showZeros="0" topLeftCell="A20" zoomScaleNormal="100" zoomScaleSheetLayoutView="100" workbookViewId="0">
      <selection activeCell="A46" sqref="A46"/>
    </sheetView>
  </sheetViews>
  <sheetFormatPr defaultColWidth="9.109375" defaultRowHeight="13.2" x14ac:dyDescent="0.25"/>
  <cols>
    <col min="1" max="1" width="2.88671875" style="17" customWidth="1"/>
    <col min="2" max="2" width="17.6640625" style="17" customWidth="1"/>
    <col min="3" max="3" width="16.5546875" style="17" customWidth="1"/>
    <col min="4" max="4" width="1.5546875" style="17" customWidth="1"/>
    <col min="5" max="5" width="16.5546875" style="17" customWidth="1"/>
    <col min="6" max="6" width="13.5546875" style="17" customWidth="1"/>
    <col min="7" max="7" width="14.5546875" style="17" customWidth="1"/>
    <col min="8" max="8" width="6.88671875" style="17" customWidth="1"/>
    <col min="9" max="9" width="4.6640625" style="17" customWidth="1"/>
    <col min="10" max="10" width="9.109375" style="17"/>
    <col min="11" max="11" width="8" style="17" customWidth="1"/>
    <col min="12" max="12" width="3.44140625" style="17" customWidth="1"/>
    <col min="13" max="13" width="2.88671875" style="17" customWidth="1"/>
    <col min="14" max="15" width="9.109375" style="17"/>
    <col min="16" max="16" width="11.109375" style="17" customWidth="1"/>
    <col min="17" max="16384" width="9.109375" style="17"/>
  </cols>
  <sheetData>
    <row r="1" spans="2:16" ht="13.8" thickBot="1" x14ac:dyDescent="0.3"/>
    <row r="2" spans="2:16" x14ac:dyDescent="0.25">
      <c r="B2" s="447" t="s">
        <v>361</v>
      </c>
      <c r="C2" s="448"/>
      <c r="D2" s="448"/>
      <c r="E2" s="448"/>
      <c r="F2" s="448"/>
      <c r="G2" s="448"/>
      <c r="H2" s="448"/>
      <c r="I2" s="448"/>
      <c r="J2" s="448"/>
      <c r="K2" s="448"/>
      <c r="L2" s="449"/>
    </row>
    <row r="3" spans="2:16" ht="21" customHeight="1" thickBot="1" x14ac:dyDescent="0.3">
      <c r="B3" s="450" t="s">
        <v>359</v>
      </c>
      <c r="C3" s="451"/>
      <c r="D3" s="451"/>
      <c r="E3" s="451"/>
      <c r="F3" s="451"/>
      <c r="G3" s="451"/>
      <c r="H3" s="451"/>
      <c r="I3" s="451"/>
      <c r="J3" s="451"/>
      <c r="K3" s="451"/>
      <c r="L3" s="452"/>
    </row>
    <row r="4" spans="2:16" x14ac:dyDescent="0.25">
      <c r="B4" s="463" t="s">
        <v>326</v>
      </c>
      <c r="C4" s="464"/>
      <c r="D4" s="464"/>
      <c r="E4" s="465"/>
      <c r="F4" s="466" t="s">
        <v>267</v>
      </c>
      <c r="G4" s="467"/>
      <c r="H4" s="466" t="s">
        <v>328</v>
      </c>
      <c r="I4" s="467"/>
      <c r="J4" s="458" t="s">
        <v>351</v>
      </c>
      <c r="K4" s="458"/>
      <c r="L4" s="459"/>
    </row>
    <row r="5" spans="2:16" ht="13.8" thickBot="1" x14ac:dyDescent="0.3">
      <c r="B5" s="460">
        <f>'FILL OUT FIRST - TOC'!$F$5</f>
        <v>0</v>
      </c>
      <c r="C5" s="461"/>
      <c r="D5" s="461"/>
      <c r="E5" s="462"/>
      <c r="F5" s="457">
        <f>'FILL OUT FIRST - TOC'!$F$7</f>
        <v>0</v>
      </c>
      <c r="G5" s="439"/>
      <c r="H5" s="457">
        <f>'FILL OUT FIRST - TOC'!$F$6</f>
        <v>0</v>
      </c>
      <c r="I5" s="439"/>
      <c r="J5" s="457">
        <f>'FILL OUT FIRST - TOC'!$F$4</f>
        <v>0</v>
      </c>
      <c r="K5" s="457"/>
      <c r="L5" s="440"/>
    </row>
    <row r="6" spans="2:16" x14ac:dyDescent="0.25">
      <c r="B6" s="41"/>
      <c r="C6" s="19"/>
      <c r="D6" s="19"/>
      <c r="E6" s="19"/>
      <c r="F6" s="19"/>
      <c r="G6" s="19"/>
      <c r="H6" s="19"/>
      <c r="I6" s="19"/>
      <c r="J6" s="19"/>
      <c r="K6" s="19"/>
      <c r="L6" s="42"/>
    </row>
    <row r="7" spans="2:16" ht="17.399999999999999" x14ac:dyDescent="0.3">
      <c r="B7" s="41"/>
      <c r="C7" s="19"/>
      <c r="D7" s="19"/>
      <c r="E7" s="19"/>
      <c r="F7" s="19"/>
      <c r="G7" s="19"/>
      <c r="H7" s="19"/>
      <c r="I7" s="19"/>
      <c r="J7" s="19"/>
      <c r="K7" s="19"/>
      <c r="L7" s="42"/>
      <c r="N7" s="441"/>
      <c r="O7" s="441"/>
      <c r="P7" s="441"/>
    </row>
    <row r="8" spans="2:16" x14ac:dyDescent="0.25">
      <c r="B8" s="41"/>
      <c r="C8" s="19"/>
      <c r="D8" s="19"/>
      <c r="F8" s="442" t="s">
        <v>367</v>
      </c>
      <c r="G8" s="442"/>
      <c r="H8" s="442"/>
      <c r="I8" s="442"/>
      <c r="J8" s="19"/>
      <c r="K8" s="19"/>
      <c r="L8" s="42"/>
    </row>
    <row r="9" spans="2:16" ht="13.8" thickBot="1" x14ac:dyDescent="0.3">
      <c r="B9" s="43"/>
      <c r="C9" s="44"/>
      <c r="D9" s="44"/>
      <c r="E9" s="44"/>
      <c r="F9" s="19"/>
      <c r="G9" s="19"/>
      <c r="H9" s="44"/>
      <c r="I9" s="44"/>
      <c r="J9" s="44"/>
      <c r="K9" s="44"/>
      <c r="L9" s="45"/>
    </row>
    <row r="10" spans="2:16" ht="13.8" thickBot="1" x14ac:dyDescent="0.3">
      <c r="B10" s="9"/>
      <c r="C10" s="3"/>
      <c r="D10" s="3"/>
      <c r="F10" s="453"/>
      <c r="G10" s="454"/>
      <c r="H10" s="454"/>
      <c r="I10" s="455"/>
      <c r="J10" s="3"/>
      <c r="K10" s="3"/>
      <c r="L10" s="8"/>
      <c r="O10" s="111"/>
      <c r="P10" s="112"/>
    </row>
    <row r="11" spans="2:16" x14ac:dyDescent="0.25">
      <c r="B11" s="9"/>
      <c r="C11" s="3"/>
      <c r="D11" s="3"/>
      <c r="E11" s="3"/>
      <c r="F11" s="19"/>
      <c r="G11" s="19"/>
      <c r="H11" s="3"/>
      <c r="I11" s="3"/>
      <c r="J11" s="3"/>
      <c r="K11" s="3"/>
      <c r="L11" s="8"/>
    </row>
    <row r="12" spans="2:16" x14ac:dyDescent="0.25">
      <c r="B12" s="18"/>
      <c r="F12" s="3"/>
      <c r="G12" s="3"/>
      <c r="H12" s="3"/>
      <c r="I12" s="3"/>
      <c r="J12" s="3"/>
      <c r="K12" s="3"/>
      <c r="L12" s="8"/>
    </row>
    <row r="13" spans="2:16" x14ac:dyDescent="0.25">
      <c r="B13" s="7"/>
      <c r="C13" s="3"/>
      <c r="D13" s="3"/>
      <c r="E13" s="4"/>
      <c r="F13" s="3"/>
      <c r="G13" s="456" t="s">
        <v>362</v>
      </c>
      <c r="H13" s="456"/>
      <c r="I13" s="3"/>
      <c r="J13" s="456" t="s">
        <v>259</v>
      </c>
      <c r="K13" s="456"/>
      <c r="L13" s="8"/>
      <c r="O13" s="113"/>
      <c r="P13" s="112"/>
    </row>
    <row r="14" spans="2:16" ht="13.8" thickBot="1" x14ac:dyDescent="0.3">
      <c r="B14" s="7"/>
      <c r="C14" s="3"/>
      <c r="D14" s="3"/>
      <c r="E14" s="3"/>
      <c r="F14" s="3"/>
      <c r="G14" s="3"/>
      <c r="H14" s="3"/>
      <c r="I14" s="3"/>
      <c r="J14" s="3"/>
      <c r="K14" s="3"/>
      <c r="L14" s="8"/>
      <c r="O14" s="113"/>
      <c r="P14" s="112"/>
    </row>
    <row r="15" spans="2:16" ht="22.5" customHeight="1" thickBot="1" x14ac:dyDescent="0.3">
      <c r="B15" s="9" t="s">
        <v>260</v>
      </c>
      <c r="C15" s="3"/>
      <c r="D15" s="3"/>
      <c r="E15" s="107"/>
      <c r="F15" s="4"/>
      <c r="G15" s="445">
        <f>E15*8/2080</f>
        <v>0</v>
      </c>
      <c r="H15" s="446"/>
      <c r="I15" s="3"/>
      <c r="J15" s="20"/>
      <c r="K15" s="21"/>
      <c r="L15" s="8"/>
      <c r="O15" s="111"/>
      <c r="P15" s="112"/>
    </row>
    <row r="16" spans="2:16" ht="7.5" customHeight="1" thickBot="1" x14ac:dyDescent="0.3">
      <c r="B16" s="9"/>
      <c r="C16" s="3"/>
      <c r="D16" s="3"/>
      <c r="E16" s="16"/>
      <c r="F16" s="4"/>
      <c r="G16" s="22"/>
      <c r="H16" s="23"/>
      <c r="I16" s="3"/>
      <c r="J16" s="24"/>
      <c r="K16" s="23"/>
      <c r="L16" s="8"/>
      <c r="O16" s="113"/>
      <c r="P16" s="112"/>
    </row>
    <row r="17" spans="2:16" ht="22.5" customHeight="1" thickBot="1" x14ac:dyDescent="0.3">
      <c r="B17" s="9" t="s">
        <v>261</v>
      </c>
      <c r="C17" s="3"/>
      <c r="D17" s="3"/>
      <c r="E17" s="107"/>
      <c r="F17" s="4"/>
      <c r="G17" s="445">
        <f>E17*8/2080</f>
        <v>0</v>
      </c>
      <c r="H17" s="446"/>
      <c r="I17" s="3"/>
      <c r="J17" s="24"/>
      <c r="K17" s="23"/>
      <c r="L17" s="8"/>
      <c r="O17" s="111"/>
      <c r="P17" s="112"/>
    </row>
    <row r="18" spans="2:16" ht="7.5" customHeight="1" thickBot="1" x14ac:dyDescent="0.3">
      <c r="B18" s="9"/>
      <c r="C18" s="3"/>
      <c r="D18" s="3"/>
      <c r="E18" s="16"/>
      <c r="F18" s="4"/>
      <c r="G18" s="22"/>
      <c r="H18" s="23"/>
      <c r="I18" s="3"/>
      <c r="J18" s="24"/>
      <c r="K18" s="23"/>
      <c r="L18" s="8"/>
      <c r="O18" s="113"/>
      <c r="P18" s="112"/>
    </row>
    <row r="19" spans="2:16" ht="22.5" customHeight="1" thickBot="1" x14ac:dyDescent="0.3">
      <c r="B19" s="9" t="s">
        <v>262</v>
      </c>
      <c r="C19" s="3"/>
      <c r="D19" s="3"/>
      <c r="E19" s="107"/>
      <c r="F19" s="4"/>
      <c r="G19" s="445">
        <f>E19*8/2080</f>
        <v>0</v>
      </c>
      <c r="H19" s="446"/>
      <c r="I19" s="82"/>
      <c r="J19" s="24"/>
      <c r="K19" s="23"/>
      <c r="L19" s="8"/>
      <c r="O19" s="111"/>
      <c r="P19" s="112"/>
    </row>
    <row r="20" spans="2:16" ht="7.5" customHeight="1" x14ac:dyDescent="0.25">
      <c r="B20" s="9"/>
      <c r="C20" s="3"/>
      <c r="D20" s="3"/>
      <c r="E20" s="16"/>
      <c r="F20" s="10"/>
      <c r="G20" s="22"/>
      <c r="H20" s="23"/>
      <c r="I20" s="82"/>
      <c r="J20" s="24"/>
      <c r="K20" s="23"/>
      <c r="L20" s="8"/>
      <c r="O20" s="113"/>
      <c r="P20" s="112"/>
    </row>
    <row r="21" spans="2:16" ht="22.5" customHeight="1" x14ac:dyDescent="0.25">
      <c r="B21" s="9" t="s">
        <v>263</v>
      </c>
      <c r="C21" s="3"/>
      <c r="D21" s="3"/>
      <c r="E21" s="3"/>
      <c r="F21" s="10"/>
      <c r="G21" s="443">
        <v>6.2E-2</v>
      </c>
      <c r="H21" s="444"/>
      <c r="I21" s="83" t="b">
        <v>0</v>
      </c>
      <c r="J21" s="445" t="str">
        <f>IF(I21=TRUE,G21,"")</f>
        <v/>
      </c>
      <c r="K21" s="446"/>
      <c r="L21" s="8"/>
      <c r="O21" s="111"/>
      <c r="P21" s="112"/>
    </row>
    <row r="22" spans="2:16" ht="7.5" customHeight="1" x14ac:dyDescent="0.25">
      <c r="B22" s="9"/>
      <c r="C22" s="3"/>
      <c r="D22" s="3"/>
      <c r="E22" s="3"/>
      <c r="F22" s="10"/>
      <c r="G22" s="22"/>
      <c r="H22" s="23"/>
      <c r="I22" s="82"/>
      <c r="J22" s="445"/>
      <c r="K22" s="446"/>
      <c r="L22" s="8"/>
      <c r="O22" s="113"/>
      <c r="P22" s="112"/>
    </row>
    <row r="23" spans="2:16" ht="22.5" customHeight="1" x14ac:dyDescent="0.25">
      <c r="B23" s="9" t="s">
        <v>264</v>
      </c>
      <c r="C23" s="3"/>
      <c r="D23" s="3"/>
      <c r="E23" s="3"/>
      <c r="F23" s="10"/>
      <c r="G23" s="443">
        <v>1.4500000000000001E-2</v>
      </c>
      <c r="H23" s="444"/>
      <c r="I23" s="83" t="b">
        <v>0</v>
      </c>
      <c r="J23" s="445" t="str">
        <f>IF(I23=TRUE,G23,"")</f>
        <v/>
      </c>
      <c r="K23" s="446"/>
      <c r="L23" s="8"/>
      <c r="O23" s="111"/>
      <c r="P23" s="112"/>
    </row>
    <row r="24" spans="2:16" ht="7.5" customHeight="1" thickBot="1" x14ac:dyDescent="0.3">
      <c r="B24" s="9"/>
      <c r="C24" s="3"/>
      <c r="D24" s="3"/>
      <c r="E24" s="16"/>
      <c r="F24" s="10"/>
      <c r="G24" s="24"/>
      <c r="H24" s="23"/>
      <c r="I24" s="82"/>
      <c r="J24" s="445"/>
      <c r="K24" s="446"/>
      <c r="L24" s="8"/>
      <c r="O24" s="113"/>
      <c r="P24" s="112"/>
    </row>
    <row r="25" spans="2:16" ht="22.5" customHeight="1" thickBot="1" x14ac:dyDescent="0.3">
      <c r="B25" s="9" t="s">
        <v>354</v>
      </c>
      <c r="C25" s="3"/>
      <c r="D25" s="3"/>
      <c r="E25" s="108"/>
      <c r="F25" s="109"/>
      <c r="G25" s="443">
        <f>IF(F$10=0,0,E25/F$10)</f>
        <v>0</v>
      </c>
      <c r="H25" s="444"/>
      <c r="I25" s="83" t="b">
        <v>0</v>
      </c>
      <c r="J25" s="445" t="str">
        <f>IF(I25=TRUE,G25,"")</f>
        <v/>
      </c>
      <c r="K25" s="446"/>
      <c r="L25" s="8"/>
      <c r="O25" s="111"/>
      <c r="P25" s="112"/>
    </row>
    <row r="26" spans="2:16" ht="7.5" customHeight="1" thickBot="1" x14ac:dyDescent="0.3">
      <c r="B26" s="9"/>
      <c r="C26" s="3"/>
      <c r="D26" s="3"/>
      <c r="E26" s="28"/>
      <c r="F26" s="106"/>
      <c r="G26" s="25"/>
      <c r="H26" s="23"/>
      <c r="I26" s="82"/>
      <c r="J26" s="445"/>
      <c r="K26" s="446"/>
      <c r="L26" s="8"/>
      <c r="O26" s="113"/>
      <c r="P26" s="112"/>
    </row>
    <row r="27" spans="2:16" ht="22.5" customHeight="1" thickBot="1" x14ac:dyDescent="0.3">
      <c r="B27" s="9" t="s">
        <v>265</v>
      </c>
      <c r="C27" s="3"/>
      <c r="D27" s="3"/>
      <c r="E27" s="108"/>
      <c r="F27" s="109"/>
      <c r="G27" s="443">
        <f>IF(F$10=0,0,E27/F$10)</f>
        <v>0</v>
      </c>
      <c r="H27" s="444"/>
      <c r="I27" s="83" t="b">
        <v>0</v>
      </c>
      <c r="J27" s="445" t="str">
        <f>IF(I27=TRUE,G27,"")</f>
        <v/>
      </c>
      <c r="K27" s="446"/>
      <c r="L27" s="8"/>
      <c r="O27" s="111"/>
      <c r="P27" s="112"/>
    </row>
    <row r="28" spans="2:16" ht="7.5" customHeight="1" thickBot="1" x14ac:dyDescent="0.3">
      <c r="B28" s="9"/>
      <c r="C28" s="3"/>
      <c r="D28" s="3"/>
      <c r="E28" s="28"/>
      <c r="F28" s="106"/>
      <c r="G28" s="25"/>
      <c r="H28" s="23"/>
      <c r="I28" s="82"/>
      <c r="J28" s="445"/>
      <c r="K28" s="446"/>
      <c r="L28" s="8"/>
      <c r="O28" s="113"/>
      <c r="P28" s="112"/>
    </row>
    <row r="29" spans="2:16" ht="22.5" customHeight="1" thickBot="1" x14ac:dyDescent="0.3">
      <c r="B29" s="9" t="s">
        <v>266</v>
      </c>
      <c r="C29" s="3"/>
      <c r="D29" s="3"/>
      <c r="E29" s="108"/>
      <c r="F29" s="109"/>
      <c r="G29" s="443">
        <f>IF(F$10=0,0,E29/F$10)</f>
        <v>0</v>
      </c>
      <c r="H29" s="444"/>
      <c r="I29" s="83" t="b">
        <v>0</v>
      </c>
      <c r="J29" s="445" t="str">
        <f>IF(I29=TRUE,G29,"")</f>
        <v/>
      </c>
      <c r="K29" s="446"/>
      <c r="L29" s="8"/>
      <c r="O29" s="111"/>
      <c r="P29" s="112"/>
    </row>
    <row r="30" spans="2:16" ht="7.5" customHeight="1" thickBot="1" x14ac:dyDescent="0.3">
      <c r="B30" s="9"/>
      <c r="C30" s="3"/>
      <c r="D30" s="3"/>
      <c r="E30" s="28"/>
      <c r="F30" s="106"/>
      <c r="G30" s="25"/>
      <c r="H30" s="23"/>
      <c r="I30" s="82"/>
      <c r="J30" s="24"/>
      <c r="K30" s="23"/>
      <c r="L30" s="8"/>
      <c r="O30" s="113"/>
      <c r="P30" s="112"/>
    </row>
    <row r="31" spans="2:16" ht="22.5" customHeight="1" thickBot="1" x14ac:dyDescent="0.3">
      <c r="B31" s="9" t="s">
        <v>289</v>
      </c>
      <c r="C31" s="3"/>
      <c r="D31" s="3"/>
      <c r="E31" s="110"/>
      <c r="F31" s="109"/>
      <c r="G31" s="443">
        <f>IF(F$10=0,0,E31/F$10)</f>
        <v>0</v>
      </c>
      <c r="H31" s="444"/>
      <c r="I31" s="82"/>
      <c r="J31" s="24"/>
      <c r="K31" s="23"/>
      <c r="L31" s="8"/>
      <c r="O31" s="111"/>
      <c r="P31" s="112"/>
    </row>
    <row r="32" spans="2:16" ht="7.5" customHeight="1" thickBot="1" x14ac:dyDescent="0.3">
      <c r="B32" s="9"/>
      <c r="C32" s="3"/>
      <c r="D32" s="3"/>
      <c r="E32" s="28"/>
      <c r="F32" s="106"/>
      <c r="G32" s="25"/>
      <c r="H32" s="23"/>
      <c r="I32" s="3"/>
      <c r="J32" s="24"/>
      <c r="K32" s="23"/>
      <c r="L32" s="8"/>
      <c r="O32" s="113"/>
      <c r="P32" s="112"/>
    </row>
    <row r="33" spans="2:16" ht="22.5" customHeight="1" thickBot="1" x14ac:dyDescent="0.3">
      <c r="B33" s="9" t="s">
        <v>290</v>
      </c>
      <c r="C33" s="3"/>
      <c r="D33" s="3"/>
      <c r="E33" s="108"/>
      <c r="F33" s="109"/>
      <c r="G33" s="443">
        <f>IF(F$10=0,0,E33/F$10)</f>
        <v>0</v>
      </c>
      <c r="H33" s="444"/>
      <c r="I33" s="3"/>
      <c r="J33" s="24"/>
      <c r="K33" s="23"/>
      <c r="L33" s="8"/>
      <c r="O33" s="111"/>
      <c r="P33" s="112"/>
    </row>
    <row r="34" spans="2:16" ht="7.5" customHeight="1" thickBot="1" x14ac:dyDescent="0.3">
      <c r="B34" s="7"/>
      <c r="C34" s="3"/>
      <c r="D34" s="3"/>
      <c r="E34" s="16"/>
      <c r="F34" s="10"/>
      <c r="G34" s="24"/>
      <c r="H34" s="23"/>
      <c r="I34" s="3"/>
      <c r="J34" s="104"/>
      <c r="K34" s="105"/>
      <c r="L34" s="8"/>
      <c r="O34" s="113"/>
      <c r="P34" s="112"/>
    </row>
    <row r="35" spans="2:16" ht="22.5" customHeight="1" thickBot="1" x14ac:dyDescent="0.3">
      <c r="B35" s="9" t="s">
        <v>287</v>
      </c>
      <c r="C35" s="99" t="s">
        <v>286</v>
      </c>
      <c r="D35" s="3"/>
      <c r="E35" s="108"/>
      <c r="F35" s="109"/>
      <c r="G35" s="443">
        <f>IF(F$10=0,0,E35/F$10)</f>
        <v>0</v>
      </c>
      <c r="H35" s="444"/>
      <c r="I35" s="83" t="b">
        <v>0</v>
      </c>
      <c r="J35" s="445" t="str">
        <f>IF(I35=TRUE,G35,"")</f>
        <v/>
      </c>
      <c r="K35" s="446"/>
      <c r="L35" s="8"/>
      <c r="O35" s="111"/>
      <c r="P35" s="112"/>
    </row>
    <row r="36" spans="2:16" ht="7.5" customHeight="1" x14ac:dyDescent="0.25">
      <c r="B36" s="27"/>
      <c r="C36" s="3"/>
      <c r="D36" s="3"/>
      <c r="E36" s="16"/>
      <c r="F36" s="10"/>
      <c r="G36" s="104"/>
      <c r="H36" s="105"/>
      <c r="I36" s="3"/>
      <c r="J36" s="104"/>
      <c r="K36" s="105"/>
      <c r="L36" s="8"/>
      <c r="O36" s="113"/>
      <c r="P36" s="112"/>
    </row>
    <row r="37" spans="2:16" ht="13.8" thickBot="1" x14ac:dyDescent="0.3">
      <c r="B37" s="7"/>
      <c r="C37" s="3"/>
      <c r="D37" s="3"/>
      <c r="E37" s="16"/>
      <c r="F37" s="10"/>
      <c r="G37" s="24"/>
      <c r="H37" s="23"/>
      <c r="I37" s="3"/>
      <c r="J37" s="24"/>
      <c r="K37" s="23"/>
      <c r="L37" s="8"/>
      <c r="O37" s="113"/>
      <c r="P37" s="112"/>
    </row>
    <row r="38" spans="2:16" ht="13.8" thickTop="1" x14ac:dyDescent="0.25">
      <c r="B38" s="30"/>
      <c r="C38" s="29"/>
      <c r="D38" s="29"/>
      <c r="E38" s="475" t="s">
        <v>291</v>
      </c>
      <c r="F38" s="476"/>
      <c r="G38" s="482">
        <f>SUM(G15:H35)</f>
        <v>7.6499999999999999E-2</v>
      </c>
      <c r="H38" s="483"/>
      <c r="I38" s="29"/>
      <c r="J38" s="484">
        <f>SUM(J21:K35)</f>
        <v>0</v>
      </c>
      <c r="K38" s="485"/>
      <c r="L38" s="8"/>
      <c r="P38" s="114"/>
    </row>
    <row r="39" spans="2:16" x14ac:dyDescent="0.25">
      <c r="B39" s="470" t="s">
        <v>309</v>
      </c>
      <c r="C39" s="471"/>
      <c r="D39" s="471"/>
      <c r="E39" s="472"/>
      <c r="F39" s="471"/>
      <c r="G39" s="472"/>
      <c r="H39" s="472"/>
      <c r="I39" s="471"/>
      <c r="J39" s="472"/>
      <c r="K39" s="472"/>
      <c r="L39" s="11"/>
    </row>
    <row r="40" spans="2:16" x14ac:dyDescent="0.25">
      <c r="B40" s="12" t="s">
        <v>363</v>
      </c>
      <c r="C40" s="40"/>
      <c r="D40" s="40"/>
      <c r="E40" s="40"/>
      <c r="F40" s="40"/>
      <c r="G40" s="40"/>
      <c r="H40" s="40"/>
      <c r="I40" s="40"/>
      <c r="J40" s="40"/>
      <c r="K40" s="40"/>
      <c r="L40" s="11"/>
    </row>
    <row r="41" spans="2:16" x14ac:dyDescent="0.25">
      <c r="B41" s="477"/>
      <c r="C41" s="478"/>
      <c r="D41" s="478"/>
      <c r="E41" s="478"/>
      <c r="F41" s="478"/>
      <c r="G41" s="478"/>
      <c r="H41" s="478"/>
      <c r="I41" s="478"/>
      <c r="J41" s="478"/>
      <c r="K41" s="478"/>
      <c r="L41" s="479"/>
    </row>
    <row r="42" spans="2:16" x14ac:dyDescent="0.25">
      <c r="B42" s="477"/>
      <c r="C42" s="478"/>
      <c r="D42" s="478"/>
      <c r="E42" s="478"/>
      <c r="F42" s="478"/>
      <c r="G42" s="478"/>
      <c r="H42" s="478"/>
      <c r="I42" s="478"/>
      <c r="J42" s="478"/>
      <c r="K42" s="478"/>
      <c r="L42" s="479"/>
    </row>
    <row r="43" spans="2:16" x14ac:dyDescent="0.25">
      <c r="B43" s="477"/>
      <c r="C43" s="478"/>
      <c r="D43" s="478"/>
      <c r="E43" s="478"/>
      <c r="F43" s="478"/>
      <c r="G43" s="478"/>
      <c r="H43" s="478"/>
      <c r="I43" s="478"/>
      <c r="J43" s="478"/>
      <c r="K43" s="478"/>
      <c r="L43" s="479"/>
    </row>
    <row r="44" spans="2:16" x14ac:dyDescent="0.25">
      <c r="B44" s="477"/>
      <c r="C44" s="478"/>
      <c r="D44" s="478"/>
      <c r="E44" s="478"/>
      <c r="F44" s="478"/>
      <c r="G44" s="478"/>
      <c r="H44" s="478"/>
      <c r="I44" s="478"/>
      <c r="J44" s="478"/>
      <c r="K44" s="478"/>
      <c r="L44" s="479"/>
    </row>
    <row r="45" spans="2:16" x14ac:dyDescent="0.25">
      <c r="B45" s="477"/>
      <c r="C45" s="478"/>
      <c r="D45" s="478"/>
      <c r="E45" s="478"/>
      <c r="F45" s="478"/>
      <c r="G45" s="478"/>
      <c r="H45" s="478"/>
      <c r="I45" s="478"/>
      <c r="J45" s="478"/>
      <c r="K45" s="478"/>
      <c r="L45" s="479"/>
    </row>
    <row r="46" spans="2:16" x14ac:dyDescent="0.25">
      <c r="B46" s="7"/>
      <c r="C46" s="3"/>
      <c r="D46" s="3"/>
      <c r="E46" s="3"/>
      <c r="F46" s="3"/>
      <c r="G46" s="3"/>
      <c r="H46" s="3"/>
      <c r="I46" s="3"/>
      <c r="J46" s="3"/>
      <c r="K46" s="3"/>
      <c r="L46" s="8"/>
    </row>
    <row r="47" spans="2:16" x14ac:dyDescent="0.25">
      <c r="B47" s="480" t="s">
        <v>271</v>
      </c>
      <c r="C47" s="481"/>
      <c r="D47" s="481"/>
      <c r="E47" s="481"/>
      <c r="F47" s="481"/>
      <c r="G47" s="481"/>
      <c r="H47" s="481"/>
      <c r="I47" s="481"/>
      <c r="J47" s="481"/>
      <c r="K47" s="481"/>
      <c r="L47" s="8"/>
    </row>
    <row r="48" spans="2:16" x14ac:dyDescent="0.25">
      <c r="B48" s="480"/>
      <c r="C48" s="481"/>
      <c r="D48" s="481"/>
      <c r="E48" s="481"/>
      <c r="F48" s="481"/>
      <c r="G48" s="481"/>
      <c r="H48" s="481"/>
      <c r="I48" s="481"/>
      <c r="J48" s="481"/>
      <c r="K48" s="481"/>
      <c r="L48" s="8"/>
    </row>
    <row r="49" spans="2:12" x14ac:dyDescent="0.25">
      <c r="B49" s="9"/>
      <c r="C49" s="3"/>
      <c r="D49" s="3"/>
      <c r="E49" s="3"/>
      <c r="F49" s="3"/>
      <c r="G49" s="3"/>
      <c r="H49" s="3"/>
      <c r="I49" s="3"/>
      <c r="J49" s="3"/>
      <c r="K49" s="3"/>
      <c r="L49" s="8"/>
    </row>
    <row r="50" spans="2:12" x14ac:dyDescent="0.25">
      <c r="B50" s="9"/>
      <c r="C50" s="473">
        <f>'FILL OUT FIRST - TOC'!F12</f>
        <v>0</v>
      </c>
      <c r="D50" s="473"/>
      <c r="E50" s="473"/>
      <c r="F50" s="473"/>
      <c r="G50" s="473"/>
      <c r="H50" s="473"/>
      <c r="I50" s="473"/>
      <c r="J50" s="473"/>
      <c r="K50" s="3"/>
      <c r="L50" s="8"/>
    </row>
    <row r="51" spans="2:12" x14ac:dyDescent="0.25">
      <c r="B51" s="13" t="s">
        <v>292</v>
      </c>
      <c r="C51" s="474"/>
      <c r="D51" s="474"/>
      <c r="E51" s="474"/>
      <c r="F51" s="474"/>
      <c r="G51" s="474"/>
      <c r="H51" s="474"/>
      <c r="I51" s="474"/>
      <c r="J51" s="474"/>
      <c r="K51" s="3"/>
      <c r="L51" s="8"/>
    </row>
    <row r="52" spans="2:12" x14ac:dyDescent="0.25">
      <c r="B52" s="12"/>
      <c r="C52" s="15"/>
      <c r="D52" s="15"/>
      <c r="E52" s="15"/>
      <c r="F52" s="15"/>
      <c r="G52" s="15"/>
      <c r="H52" s="15"/>
      <c r="I52" s="15"/>
      <c r="J52" s="15"/>
      <c r="K52" s="3"/>
      <c r="L52" s="8"/>
    </row>
    <row r="53" spans="2:12" x14ac:dyDescent="0.25">
      <c r="B53" s="13"/>
      <c r="C53" s="468"/>
      <c r="D53" s="468"/>
      <c r="E53" s="468"/>
      <c r="F53" s="3"/>
      <c r="G53" s="3"/>
      <c r="H53" s="3"/>
      <c r="I53" s="3"/>
      <c r="J53" s="3"/>
      <c r="K53" s="3"/>
      <c r="L53" s="8"/>
    </row>
    <row r="54" spans="2:12" x14ac:dyDescent="0.25">
      <c r="B54" s="13" t="s">
        <v>338</v>
      </c>
      <c r="C54" s="469"/>
      <c r="D54" s="469"/>
      <c r="E54" s="469"/>
      <c r="F54" s="3"/>
      <c r="G54" s="3"/>
      <c r="H54" s="3"/>
      <c r="I54" s="3"/>
      <c r="J54" s="3"/>
      <c r="K54" s="3"/>
      <c r="L54" s="8"/>
    </row>
    <row r="55" spans="2:12" x14ac:dyDescent="0.25">
      <c r="B55" s="13"/>
      <c r="C55" s="46"/>
      <c r="D55" s="46"/>
      <c r="E55" s="46"/>
      <c r="F55" s="3"/>
      <c r="G55" s="3"/>
      <c r="H55" s="3"/>
      <c r="I55" s="3"/>
      <c r="J55" s="3"/>
      <c r="K55" s="3"/>
      <c r="L55" s="8"/>
    </row>
    <row r="56" spans="2:12" x14ac:dyDescent="0.25">
      <c r="B56" s="13"/>
      <c r="C56" s="46"/>
      <c r="D56" s="46"/>
      <c r="E56" s="46"/>
      <c r="F56" s="3"/>
      <c r="G56" s="3"/>
      <c r="H56" s="3"/>
      <c r="I56" s="3"/>
      <c r="J56" s="3"/>
      <c r="K56" s="3"/>
      <c r="L56" s="8"/>
    </row>
    <row r="57" spans="2:12" x14ac:dyDescent="0.25">
      <c r="B57" s="13"/>
      <c r="C57" s="46"/>
      <c r="D57" s="46"/>
      <c r="E57" s="46"/>
      <c r="F57" s="3"/>
      <c r="G57" s="3"/>
      <c r="H57" s="3"/>
      <c r="I57" s="3"/>
      <c r="J57" s="3"/>
      <c r="K57" s="3"/>
      <c r="L57" s="8"/>
    </row>
    <row r="58" spans="2:12" x14ac:dyDescent="0.25">
      <c r="B58" s="13"/>
      <c r="C58" s="46"/>
      <c r="D58" s="46"/>
      <c r="E58" s="46"/>
      <c r="F58" s="3"/>
      <c r="G58" s="3"/>
      <c r="H58" s="3"/>
      <c r="I58" s="3"/>
      <c r="J58" s="3"/>
      <c r="K58" s="3"/>
      <c r="L58" s="8"/>
    </row>
    <row r="59" spans="2:12" x14ac:dyDescent="0.25">
      <c r="B59" s="13"/>
      <c r="C59" s="46"/>
      <c r="D59" s="46"/>
      <c r="E59" s="46"/>
      <c r="F59" s="3"/>
      <c r="G59" s="3"/>
      <c r="H59" s="3"/>
      <c r="I59" s="3"/>
      <c r="J59" s="3"/>
      <c r="K59" s="3"/>
      <c r="L59" s="8"/>
    </row>
    <row r="60" spans="2:12" x14ac:dyDescent="0.25">
      <c r="B60" s="13"/>
      <c r="C60" s="46"/>
      <c r="D60" s="46"/>
      <c r="E60" s="46"/>
      <c r="F60" s="3"/>
      <c r="G60" s="3"/>
      <c r="H60" s="3"/>
      <c r="I60" s="3"/>
      <c r="J60" s="3"/>
      <c r="K60" s="3"/>
      <c r="L60" s="8"/>
    </row>
    <row r="61" spans="2:12" x14ac:dyDescent="0.25">
      <c r="B61" s="9"/>
      <c r="C61" s="3"/>
      <c r="D61" s="3"/>
      <c r="E61" s="3"/>
      <c r="F61" s="3"/>
      <c r="G61" s="3"/>
      <c r="H61" s="3"/>
      <c r="I61" s="3"/>
      <c r="J61" s="3"/>
      <c r="K61" s="3"/>
      <c r="L61" s="8"/>
    </row>
    <row r="62" spans="2:12" x14ac:dyDescent="0.25">
      <c r="B62" s="14" t="s">
        <v>293</v>
      </c>
      <c r="C62" s="3"/>
      <c r="D62" s="3"/>
      <c r="E62" s="3"/>
      <c r="F62" s="3"/>
      <c r="G62" s="3"/>
      <c r="H62" s="3"/>
      <c r="I62" s="3"/>
      <c r="J62" s="3" t="s">
        <v>281</v>
      </c>
      <c r="K62" s="3"/>
      <c r="L62" s="8"/>
    </row>
    <row r="63" spans="2:12" ht="13.8" thickBot="1" x14ac:dyDescent="0.3">
      <c r="B63" s="26" t="s">
        <v>35</v>
      </c>
      <c r="C63" s="5"/>
      <c r="D63" s="5"/>
      <c r="E63" s="5"/>
      <c r="F63" s="5"/>
      <c r="G63" s="5"/>
      <c r="H63" s="5"/>
      <c r="I63" s="5"/>
      <c r="J63" s="5"/>
      <c r="K63" s="5"/>
      <c r="L63" s="6"/>
    </row>
    <row r="64" spans="2:12" x14ac:dyDescent="0.25">
      <c r="B64" s="60"/>
    </row>
  </sheetData>
  <sheetProtection selectLockedCells="1"/>
  <mergeCells count="44">
    <mergeCell ref="C53:E54"/>
    <mergeCell ref="G13:H13"/>
    <mergeCell ref="G21:H21"/>
    <mergeCell ref="G23:H23"/>
    <mergeCell ref="J24:K24"/>
    <mergeCell ref="B39:K39"/>
    <mergeCell ref="C50:J51"/>
    <mergeCell ref="E38:F38"/>
    <mergeCell ref="B41:L45"/>
    <mergeCell ref="B47:K48"/>
    <mergeCell ref="G38:H38"/>
    <mergeCell ref="J38:K38"/>
    <mergeCell ref="J29:K29"/>
    <mergeCell ref="J35:K35"/>
    <mergeCell ref="G35:H35"/>
    <mergeCell ref="B2:L2"/>
    <mergeCell ref="B3:L3"/>
    <mergeCell ref="G25:H25"/>
    <mergeCell ref="J27:K27"/>
    <mergeCell ref="F10:I10"/>
    <mergeCell ref="J13:K13"/>
    <mergeCell ref="J21:K21"/>
    <mergeCell ref="J22:K22"/>
    <mergeCell ref="F5:G5"/>
    <mergeCell ref="J5:L5"/>
    <mergeCell ref="J4:L4"/>
    <mergeCell ref="B5:E5"/>
    <mergeCell ref="B4:E4"/>
    <mergeCell ref="F4:G4"/>
    <mergeCell ref="H5:I5"/>
    <mergeCell ref="H4:I4"/>
    <mergeCell ref="N7:P7"/>
    <mergeCell ref="F8:I8"/>
    <mergeCell ref="G33:H33"/>
    <mergeCell ref="G31:H31"/>
    <mergeCell ref="G15:H15"/>
    <mergeCell ref="G17:H17"/>
    <mergeCell ref="G19:H19"/>
    <mergeCell ref="G29:H29"/>
    <mergeCell ref="J23:K23"/>
    <mergeCell ref="G27:H27"/>
    <mergeCell ref="J28:K28"/>
    <mergeCell ref="J25:K25"/>
    <mergeCell ref="J26:K26"/>
  </mergeCells>
  <phoneticPr fontId="23" type="noConversion"/>
  <printOptions horizontalCentered="1" verticalCentered="1"/>
  <pageMargins left="0.25" right="0.25" top="0.25" bottom="0.25" header="0.25" footer="0.49"/>
  <pageSetup scale="83" orientation="portrait" blackAndWhite="1" r:id="rId1"/>
  <headerFooter alignWithMargins="0"/>
  <rowBreaks count="1" manualBreakCount="1">
    <brk id="64" max="16383" man="1"/>
  </rowBreaks>
  <drawing r:id="rId2"/>
  <legacyDrawing r:id="rId3"/>
  <controls>
    <mc:AlternateContent xmlns:mc="http://schemas.openxmlformats.org/markup-compatibility/2006">
      <mc:Choice Requires="x14">
        <control shapeId="90137" r:id="rId4" name="CheckBox6">
          <controlPr defaultSize="0" autoLine="0" linkedCell="I35" r:id="rId5">
            <anchor moveWithCells="1">
              <from>
                <xdr:col>8</xdr:col>
                <xdr:colOff>68580</xdr:colOff>
                <xdr:row>34</xdr:row>
                <xdr:rowOff>68580</xdr:rowOff>
              </from>
              <to>
                <xdr:col>8</xdr:col>
                <xdr:colOff>228600</xdr:colOff>
                <xdr:row>34</xdr:row>
                <xdr:rowOff>236220</xdr:rowOff>
              </to>
            </anchor>
          </controlPr>
        </control>
      </mc:Choice>
      <mc:Fallback>
        <control shapeId="90137" r:id="rId4" name="CheckBox6"/>
      </mc:Fallback>
    </mc:AlternateContent>
    <mc:AlternateContent xmlns:mc="http://schemas.openxmlformats.org/markup-compatibility/2006">
      <mc:Choice Requires="x14">
        <control shapeId="90129" r:id="rId6" name="CheckBox5">
          <controlPr defaultSize="0" autoLine="0" linkedCell="I29" r:id="rId7">
            <anchor moveWithCells="1">
              <from>
                <xdr:col>8</xdr:col>
                <xdr:colOff>99060</xdr:colOff>
                <xdr:row>28</xdr:row>
                <xdr:rowOff>83820</xdr:rowOff>
              </from>
              <to>
                <xdr:col>8</xdr:col>
                <xdr:colOff>259080</xdr:colOff>
                <xdr:row>28</xdr:row>
                <xdr:rowOff>251460</xdr:rowOff>
              </to>
            </anchor>
          </controlPr>
        </control>
      </mc:Choice>
      <mc:Fallback>
        <control shapeId="90129" r:id="rId6" name="CheckBox5"/>
      </mc:Fallback>
    </mc:AlternateContent>
    <mc:AlternateContent xmlns:mc="http://schemas.openxmlformats.org/markup-compatibility/2006">
      <mc:Choice Requires="x14">
        <control shapeId="90128" r:id="rId8" name="CheckBox4">
          <controlPr defaultSize="0" autoLine="0" linkedCell="I27" r:id="rId9">
            <anchor moveWithCells="1">
              <from>
                <xdr:col>8</xdr:col>
                <xdr:colOff>99060</xdr:colOff>
                <xdr:row>26</xdr:row>
                <xdr:rowOff>83820</xdr:rowOff>
              </from>
              <to>
                <xdr:col>8</xdr:col>
                <xdr:colOff>259080</xdr:colOff>
                <xdr:row>26</xdr:row>
                <xdr:rowOff>251460</xdr:rowOff>
              </to>
            </anchor>
          </controlPr>
        </control>
      </mc:Choice>
      <mc:Fallback>
        <control shapeId="90128" r:id="rId8" name="CheckBox4"/>
      </mc:Fallback>
    </mc:AlternateContent>
    <mc:AlternateContent xmlns:mc="http://schemas.openxmlformats.org/markup-compatibility/2006">
      <mc:Choice Requires="x14">
        <control shapeId="90127" r:id="rId10" name="CheckBox3">
          <controlPr defaultSize="0" autoLine="0" linkedCell="I25" r:id="rId11">
            <anchor moveWithCells="1">
              <from>
                <xdr:col>8</xdr:col>
                <xdr:colOff>99060</xdr:colOff>
                <xdr:row>24</xdr:row>
                <xdr:rowOff>83820</xdr:rowOff>
              </from>
              <to>
                <xdr:col>8</xdr:col>
                <xdr:colOff>259080</xdr:colOff>
                <xdr:row>24</xdr:row>
                <xdr:rowOff>251460</xdr:rowOff>
              </to>
            </anchor>
          </controlPr>
        </control>
      </mc:Choice>
      <mc:Fallback>
        <control shapeId="90127" r:id="rId10" name="CheckBox3"/>
      </mc:Fallback>
    </mc:AlternateContent>
    <mc:AlternateContent xmlns:mc="http://schemas.openxmlformats.org/markup-compatibility/2006">
      <mc:Choice Requires="x14">
        <control shapeId="90126" r:id="rId12" name="CheckBox2">
          <controlPr defaultSize="0" autoLine="0" linkedCell="I23" r:id="rId13">
            <anchor moveWithCells="1">
              <from>
                <xdr:col>8</xdr:col>
                <xdr:colOff>99060</xdr:colOff>
                <xdr:row>22</xdr:row>
                <xdr:rowOff>83820</xdr:rowOff>
              </from>
              <to>
                <xdr:col>8</xdr:col>
                <xdr:colOff>259080</xdr:colOff>
                <xdr:row>22</xdr:row>
                <xdr:rowOff>251460</xdr:rowOff>
              </to>
            </anchor>
          </controlPr>
        </control>
      </mc:Choice>
      <mc:Fallback>
        <control shapeId="90126" r:id="rId12" name="CheckBox2"/>
      </mc:Fallback>
    </mc:AlternateContent>
    <mc:AlternateContent xmlns:mc="http://schemas.openxmlformats.org/markup-compatibility/2006">
      <mc:Choice Requires="x14">
        <control shapeId="90125" r:id="rId14" name="CheckBox1">
          <controlPr defaultSize="0" autoLine="0" linkedCell="I21" r:id="rId15">
            <anchor moveWithCells="1">
              <from>
                <xdr:col>8</xdr:col>
                <xdr:colOff>99060</xdr:colOff>
                <xdr:row>20</xdr:row>
                <xdr:rowOff>83820</xdr:rowOff>
              </from>
              <to>
                <xdr:col>8</xdr:col>
                <xdr:colOff>259080</xdr:colOff>
                <xdr:row>20</xdr:row>
                <xdr:rowOff>251460</xdr:rowOff>
              </to>
            </anchor>
          </controlPr>
        </control>
      </mc:Choice>
      <mc:Fallback>
        <control shapeId="90125" r:id="rId14"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indexed="15"/>
  </sheetPr>
  <dimension ref="B1:BB113"/>
  <sheetViews>
    <sheetView showGridLines="0" showZeros="0" topLeftCell="B5" zoomScale="90" zoomScaleNormal="90" zoomScaleSheetLayoutView="85" workbookViewId="0">
      <selection activeCell="F12" sqref="F12"/>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13" si="0">SUM(F12:Z12)</f>
        <v>0</v>
      </c>
      <c r="AB12" s="247" t="str">
        <f>IF(ISNA(VLOOKUP(C12,Pay!$A$2:$F$3,3,FALSE)),"0",VLOOKUP(C12,Pay!$A$2:$F$3,3,FALSE))</f>
        <v>0</v>
      </c>
      <c r="AC12" s="248" t="str">
        <f>IF(ISNA(VLOOKUP(C12,Pay!$A$2:$F$3,4,FALSE)),"0",VLOOKUP(C12,Pay!$A$2:$F$3,4,FALSE))</f>
        <v>0</v>
      </c>
      <c r="AD12" s="200">
        <f t="shared" ref="AD12:AD13"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ref="AA14:AA77" si="2">SUM(F14:Z14)</f>
        <v>0</v>
      </c>
      <c r="AB14" s="247" t="str">
        <f>IF(ISNA(VLOOKUP(C14,Pay!$A$2:$F$3,3,FALSE)),"0",VLOOKUP(C14,Pay!$A$2:$F$3,3,FALSE))</f>
        <v>0</v>
      </c>
      <c r="AC14" s="248" t="str">
        <f>IF(ISNA(VLOOKUP(C14,Pay!$A$2:$F$3,4,FALSE)),"0",VLOOKUP(C14,Pay!$A$2:$F$3,4,FALSE))</f>
        <v>0</v>
      </c>
      <c r="AD14" s="200">
        <f t="shared" ref="AD14:AD77" si="3">(AB14+AC14*AB14)</f>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2"/>
        <v>0</v>
      </c>
      <c r="AB15" s="249" t="str">
        <f>IF(ISNA(VLOOKUP(C14,Pay!$A$2:$F$3,5,FALSE)),"0",VLOOKUP(C14,Pay!$A$2:$F$3,5,FALSE))</f>
        <v>0</v>
      </c>
      <c r="AC15" s="250" t="str">
        <f>IF(ISNA(VLOOKUP(C14,Pay!$A$2:$F$3,6,FALSE)),"0",VLOOKUP(C14,Pay!$A$2:$F$3,6,FALSE))</f>
        <v>0</v>
      </c>
      <c r="AD15" s="131">
        <f t="shared" si="3"/>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2"/>
        <v>0</v>
      </c>
      <c r="AB16" s="247" t="str">
        <f>IF(ISNA(VLOOKUP(C16,Pay!$A$2:$F$3,3,FALSE)),"0",VLOOKUP(C16,Pay!$A$2:$F$3,3,FALSE))</f>
        <v>0</v>
      </c>
      <c r="AC16" s="248" t="str">
        <f>IF(ISNA(VLOOKUP(C16,Pay!$A$2:$F$3,4,FALSE)),"0",VLOOKUP(C16,Pay!$A$2:$F$3,4,FALSE))</f>
        <v>0</v>
      </c>
      <c r="AD16" s="200">
        <f t="shared" si="3"/>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2"/>
        <v>0</v>
      </c>
      <c r="AB17" s="249" t="str">
        <f>IF(ISNA(VLOOKUP(C16,Pay!$A$2:$F$3,5,FALSE)),"0",VLOOKUP(C16,Pay!$A$2:$F$3,5,FALSE))</f>
        <v>0</v>
      </c>
      <c r="AC17" s="250" t="str">
        <f>IF(ISNA(VLOOKUP(C16,Pay!$A$2:$F$3,6,FALSE)),"0",VLOOKUP(C16,Pay!$A$2:$F$3,6,FALSE))</f>
        <v>0</v>
      </c>
      <c r="AD17" s="131">
        <f t="shared" si="3"/>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2"/>
        <v>0</v>
      </c>
      <c r="AB18" s="247" t="str">
        <f>IF(ISNA(VLOOKUP(C18,Pay!$A$2:$F$3,3,FALSE)),"0",VLOOKUP(C18,Pay!$A$2:$F$3,3,FALSE))</f>
        <v>0</v>
      </c>
      <c r="AC18" s="248" t="str">
        <f>IF(ISNA(VLOOKUP(C18,Pay!$A$2:$F$3,4,FALSE)),"0",VLOOKUP(C18,Pay!$A$2:$F$3,4,FALSE))</f>
        <v>0</v>
      </c>
      <c r="AD18" s="200">
        <f t="shared" si="3"/>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2"/>
        <v>0</v>
      </c>
      <c r="AB19" s="249" t="str">
        <f>IF(ISNA(VLOOKUP(C18,Pay!$A$2:$F$3,5,FALSE)),"0",VLOOKUP(C18,Pay!$A$2:$F$3,5,FALSE))</f>
        <v>0</v>
      </c>
      <c r="AC19" s="250" t="str">
        <f>IF(ISNA(VLOOKUP(C18,Pay!$A$2:$F$3,6,FALSE)),"0",VLOOKUP(C18,Pay!$A$2:$F$3,6,FALSE))</f>
        <v>0</v>
      </c>
      <c r="AD19" s="131">
        <f t="shared" si="3"/>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2"/>
        <v>0</v>
      </c>
      <c r="AB20" s="247" t="str">
        <f>IF(ISNA(VLOOKUP(C20,Pay!$A$2:$F$3,3,FALSE)),"0",VLOOKUP(C20,Pay!$A$2:$F$3,3,FALSE))</f>
        <v>0</v>
      </c>
      <c r="AC20" s="248" t="str">
        <f>IF(ISNA(VLOOKUP(C20,Pay!$A$2:$F$3,4,FALSE)),"0",VLOOKUP(C20,Pay!$A$2:$F$3,4,FALSE))</f>
        <v>0</v>
      </c>
      <c r="AD20" s="200">
        <f t="shared" si="3"/>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2"/>
        <v>0</v>
      </c>
      <c r="AB21" s="249" t="str">
        <f>IF(ISNA(VLOOKUP(C20,Pay!$A$2:$F$3,5,FALSE)),"0",VLOOKUP(C20,Pay!$A$2:$F$3,5,FALSE))</f>
        <v>0</v>
      </c>
      <c r="AC21" s="250" t="str">
        <f>IF(ISNA(VLOOKUP(C20,Pay!$A$2:$F$3,6,FALSE)),"0",VLOOKUP(C20,Pay!$A$2:$F$3,6,FALSE))</f>
        <v>0</v>
      </c>
      <c r="AD21" s="131">
        <f t="shared" si="3"/>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2"/>
        <v>0</v>
      </c>
      <c r="AB22" s="247" t="str">
        <f>IF(ISNA(VLOOKUP(C22,Pay!$A$2:$F$3,3,FALSE)),"0",VLOOKUP(C22,Pay!$A$2:$F$3,3,FALSE))</f>
        <v>0</v>
      </c>
      <c r="AC22" s="248" t="str">
        <f>IF(ISNA(VLOOKUP(C22,Pay!$A$2:$F$3,4,FALSE)),"0",VLOOKUP(C22,Pay!$A$2:$F$3,4,FALSE))</f>
        <v>0</v>
      </c>
      <c r="AD22" s="200">
        <f t="shared" si="3"/>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2"/>
        <v>0</v>
      </c>
      <c r="AB23" s="249" t="str">
        <f>IF(ISNA(VLOOKUP(C22,Pay!$A$2:$F$3,5,FALSE)),"0",VLOOKUP(C22,Pay!$A$2:$F$3,5,FALSE))</f>
        <v>0</v>
      </c>
      <c r="AC23" s="250" t="str">
        <f>IF(ISNA(VLOOKUP(C22,Pay!$A$2:$F$3,6,FALSE)),"0",VLOOKUP(C22,Pay!$A$2:$F$3,6,FALSE))</f>
        <v>0</v>
      </c>
      <c r="AD23" s="131">
        <f t="shared" si="3"/>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2"/>
        <v>0</v>
      </c>
      <c r="AB24" s="247" t="str">
        <f>IF(ISNA(VLOOKUP(C24,Pay!$A$2:$F$3,3,FALSE)),"0",VLOOKUP(C24,Pay!$A$2:$F$3,3,FALSE))</f>
        <v>0</v>
      </c>
      <c r="AC24" s="248" t="str">
        <f>IF(ISNA(VLOOKUP(C24,Pay!$A$2:$F$3,4,FALSE)),"0",VLOOKUP(C24,Pay!$A$2:$F$3,4,FALSE))</f>
        <v>0</v>
      </c>
      <c r="AD24" s="200">
        <f t="shared" si="3"/>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2"/>
        <v>0</v>
      </c>
      <c r="AB25" s="249" t="str">
        <f>IF(ISNA(VLOOKUP(C24,Pay!$A$2:$F$3,5,FALSE)),"0",VLOOKUP(C24,Pay!$A$2:$F$3,5,FALSE))</f>
        <v>0</v>
      </c>
      <c r="AC25" s="250" t="str">
        <f>IF(ISNA(VLOOKUP(C24,Pay!$A$2:$F$3,6,FALSE)),"0",VLOOKUP(C24,Pay!$A$2:$F$3,6,FALSE))</f>
        <v>0</v>
      </c>
      <c r="AD25" s="131">
        <f t="shared" si="3"/>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2"/>
        <v>0</v>
      </c>
      <c r="AB26" s="247" t="str">
        <f>IF(ISNA(VLOOKUP(C26,Pay!$A$2:$F$3,3,FALSE)),"0",VLOOKUP(C26,Pay!$A$2:$F$3,3,FALSE))</f>
        <v>0</v>
      </c>
      <c r="AC26" s="248" t="str">
        <f>IF(ISNA(VLOOKUP(C26,Pay!$A$2:$F$3,4,FALSE)),"0",VLOOKUP(C26,Pay!$A$2:$F$3,4,FALSE))</f>
        <v>0</v>
      </c>
      <c r="AD26" s="200">
        <f t="shared" si="3"/>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2"/>
        <v>0</v>
      </c>
      <c r="AB27" s="249" t="str">
        <f>IF(ISNA(VLOOKUP(C26,Pay!$A$2:$F$3,5,FALSE)),"0",VLOOKUP(C26,Pay!$A$2:$F$3,5,FALSE))</f>
        <v>0</v>
      </c>
      <c r="AC27" s="250" t="str">
        <f>IF(ISNA(VLOOKUP(C26,Pay!$A$2:$F$3,6,FALSE)),"0",VLOOKUP(C26,Pay!$A$2:$F$3,6,FALSE))</f>
        <v>0</v>
      </c>
      <c r="AD27" s="131">
        <f t="shared" si="3"/>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2"/>
        <v>0</v>
      </c>
      <c r="AB28" s="247" t="str">
        <f>IF(ISNA(VLOOKUP(C28,Pay!$A$2:$F$3,3,FALSE)),"0",VLOOKUP(C28,Pay!$A$2:$F$3,3,FALSE))</f>
        <v>0</v>
      </c>
      <c r="AC28" s="248" t="str">
        <f>IF(ISNA(VLOOKUP(C28,Pay!$A$2:$F$3,4,FALSE)),"0",VLOOKUP(C28,Pay!$A$2:$F$3,4,FALSE))</f>
        <v>0</v>
      </c>
      <c r="AD28" s="200">
        <f t="shared" si="3"/>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2"/>
        <v>0</v>
      </c>
      <c r="AB29" s="249" t="str">
        <f>IF(ISNA(VLOOKUP(C28,Pay!$A$2:$F$3,5,FALSE)),"0",VLOOKUP(C28,Pay!$A$2:$F$3,5,FALSE))</f>
        <v>0</v>
      </c>
      <c r="AC29" s="250" t="str">
        <f>IF(ISNA(VLOOKUP(C28,Pay!$A$2:$F$3,6,FALSE)),"0",VLOOKUP(C28,Pay!$A$2:$F$3,6,FALSE))</f>
        <v>0</v>
      </c>
      <c r="AD29" s="131">
        <f t="shared" si="3"/>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2"/>
        <v>0</v>
      </c>
      <c r="AB30" s="247" t="str">
        <f>IF(ISNA(VLOOKUP(C30,Pay!$A$2:$F$3,3,FALSE)),"0",VLOOKUP(C30,Pay!$A$2:$F$3,3,FALSE))</f>
        <v>0</v>
      </c>
      <c r="AC30" s="248" t="str">
        <f>IF(ISNA(VLOOKUP(C30,Pay!$A$2:$F$3,4,FALSE)),"0",VLOOKUP(C30,Pay!$A$2:$F$3,4,FALSE))</f>
        <v>0</v>
      </c>
      <c r="AD30" s="200">
        <f t="shared" si="3"/>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2"/>
        <v>0</v>
      </c>
      <c r="AB31" s="249" t="str">
        <f>IF(ISNA(VLOOKUP(C30,Pay!$A$2:$F$3,5,FALSE)),"0",VLOOKUP(C30,Pay!$A$2:$F$3,5,FALSE))</f>
        <v>0</v>
      </c>
      <c r="AC31" s="250" t="str">
        <f>IF(ISNA(VLOOKUP(C30,Pay!$A$2:$F$3,6,FALSE)),"0",VLOOKUP(C30,Pay!$A$2:$F$3,6,FALSE))</f>
        <v>0</v>
      </c>
      <c r="AD31" s="131">
        <f t="shared" si="3"/>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2"/>
        <v>0</v>
      </c>
      <c r="AB32" s="247" t="str">
        <f>IF(ISNA(VLOOKUP(C32,Pay!$A$2:$F$3,3,FALSE)),"0",VLOOKUP(C32,Pay!$A$2:$F$3,3,FALSE))</f>
        <v>0</v>
      </c>
      <c r="AC32" s="248" t="str">
        <f>IF(ISNA(VLOOKUP(C32,Pay!$A$2:$F$3,4,FALSE)),"0",VLOOKUP(C32,Pay!$A$2:$F$3,4,FALSE))</f>
        <v>0</v>
      </c>
      <c r="AD32" s="200">
        <f t="shared" si="3"/>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2"/>
        <v>0</v>
      </c>
      <c r="AB33" s="249" t="str">
        <f>IF(ISNA(VLOOKUP(C32,Pay!$A$2:$F$3,5,FALSE)),"0",VLOOKUP(C32,Pay!$A$2:$F$3,5,FALSE))</f>
        <v>0</v>
      </c>
      <c r="AC33" s="250" t="str">
        <f>IF(ISNA(VLOOKUP(C32,Pay!$A$2:$F$3,6,FALSE)),"0",VLOOKUP(C32,Pay!$A$2:$F$3,6,FALSE))</f>
        <v>0</v>
      </c>
      <c r="AD33" s="131">
        <f t="shared" si="3"/>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2"/>
        <v>0</v>
      </c>
      <c r="AB34" s="247" t="str">
        <f>IF(ISNA(VLOOKUP(C34,Pay!$A$2:$F$3,3,FALSE)),"0",VLOOKUP(C34,Pay!$A$2:$F$3,3,FALSE))</f>
        <v>0</v>
      </c>
      <c r="AC34" s="248" t="str">
        <f>IF(ISNA(VLOOKUP(C34,Pay!$A$2:$F$3,4,FALSE)),"0",VLOOKUP(C34,Pay!$A$2:$F$3,4,FALSE))</f>
        <v>0</v>
      </c>
      <c r="AD34" s="200">
        <f t="shared" si="3"/>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2"/>
        <v>0</v>
      </c>
      <c r="AB35" s="249" t="str">
        <f>IF(ISNA(VLOOKUP(C34,Pay!$A$2:$F$3,5,FALSE)),"0",VLOOKUP(C34,Pay!$A$2:$F$3,5,FALSE))</f>
        <v>0</v>
      </c>
      <c r="AC35" s="250" t="str">
        <f>IF(ISNA(VLOOKUP(C34,Pay!$A$2:$F$3,6,FALSE)),"0",VLOOKUP(C34,Pay!$A$2:$F$3,6,FALSE))</f>
        <v>0</v>
      </c>
      <c r="AD35" s="131">
        <f t="shared" si="3"/>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2"/>
        <v>0</v>
      </c>
      <c r="AB36" s="247" t="str">
        <f>IF(ISNA(VLOOKUP(C36,Pay!$A$2:$F$3,3,FALSE)),"0",VLOOKUP(C36,Pay!$A$2:$F$3,3,FALSE))</f>
        <v>0</v>
      </c>
      <c r="AC36" s="248" t="str">
        <f>IF(ISNA(VLOOKUP(C36,Pay!$A$2:$F$3,4,FALSE)),"0",VLOOKUP(C36,Pay!$A$2:$F$3,4,FALSE))</f>
        <v>0</v>
      </c>
      <c r="AD36" s="200">
        <f t="shared" si="3"/>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2"/>
        <v>0</v>
      </c>
      <c r="AB37" s="249" t="str">
        <f>IF(ISNA(VLOOKUP(C36,Pay!$A$2:$F$3,5,FALSE)),"0",VLOOKUP(C36,Pay!$A$2:$F$3,5,FALSE))</f>
        <v>0</v>
      </c>
      <c r="AC37" s="250" t="str">
        <f>IF(ISNA(VLOOKUP(C36,Pay!$A$2:$F$3,6,FALSE)),"0",VLOOKUP(C36,Pay!$A$2:$F$3,6,FALSE))</f>
        <v>0</v>
      </c>
      <c r="AD37" s="131">
        <f t="shared" si="3"/>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2"/>
        <v>0</v>
      </c>
      <c r="AB38" s="247" t="str">
        <f>IF(ISNA(VLOOKUP(C38,Pay!$A$2:$F$3,3,FALSE)),"0",VLOOKUP(C38,Pay!$A$2:$F$3,3,FALSE))</f>
        <v>0</v>
      </c>
      <c r="AC38" s="248" t="str">
        <f>IF(ISNA(VLOOKUP(C38,Pay!$A$2:$F$3,4,FALSE)),"0",VLOOKUP(C38,Pay!$A$2:$F$3,4,FALSE))</f>
        <v>0</v>
      </c>
      <c r="AD38" s="200">
        <f t="shared" si="3"/>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2"/>
        <v>0</v>
      </c>
      <c r="AB39" s="249" t="str">
        <f>IF(ISNA(VLOOKUP(C38,Pay!$A$2:$F$3,5,FALSE)),"0",VLOOKUP(C38,Pay!$A$2:$F$3,5,FALSE))</f>
        <v>0</v>
      </c>
      <c r="AC39" s="250" t="str">
        <f>IF(ISNA(VLOOKUP(C38,Pay!$A$2:$F$3,6,FALSE)),"0",VLOOKUP(C38,Pay!$A$2:$F$3,6,FALSE))</f>
        <v>0</v>
      </c>
      <c r="AD39" s="131">
        <f t="shared" si="3"/>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2"/>
        <v>0</v>
      </c>
      <c r="AB40" s="247" t="str">
        <f>IF(ISNA(VLOOKUP(C40,Pay!$A$2:$F$3,3,FALSE)),"0",VLOOKUP(C40,Pay!$A$2:$F$3,3,FALSE))</f>
        <v>0</v>
      </c>
      <c r="AC40" s="248" t="str">
        <f>IF(ISNA(VLOOKUP(C40,Pay!$A$2:$F$3,4,FALSE)),"0",VLOOKUP(C40,Pay!$A$2:$F$3,4,FALSE))</f>
        <v>0</v>
      </c>
      <c r="AD40" s="200">
        <f t="shared" si="3"/>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2"/>
        <v>0</v>
      </c>
      <c r="AB41" s="249" t="str">
        <f>IF(ISNA(VLOOKUP(C40,Pay!$A$2:$F$3,5,FALSE)),"0",VLOOKUP(C40,Pay!$A$2:$F$3,5,FALSE))</f>
        <v>0</v>
      </c>
      <c r="AC41" s="250" t="str">
        <f>IF(ISNA(VLOOKUP(C40,Pay!$A$2:$F$3,6,FALSE)),"0",VLOOKUP(C40,Pay!$A$2:$F$3,6,FALSE))</f>
        <v>0</v>
      </c>
      <c r="AD41" s="131">
        <f t="shared" si="3"/>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2"/>
        <v>0</v>
      </c>
      <c r="AB42" s="247" t="str">
        <f>IF(ISNA(VLOOKUP(C42,Pay!$A$2:$F$3,3,FALSE)),"0",VLOOKUP(C42,Pay!$A$2:$F$3,3,FALSE))</f>
        <v>0</v>
      </c>
      <c r="AC42" s="248" t="str">
        <f>IF(ISNA(VLOOKUP(C42,Pay!$A$2:$F$3,4,FALSE)),"0",VLOOKUP(C42,Pay!$A$2:$F$3,4,FALSE))</f>
        <v>0</v>
      </c>
      <c r="AD42" s="200">
        <f t="shared" si="3"/>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2"/>
        <v>0</v>
      </c>
      <c r="AB43" s="249" t="str">
        <f>IF(ISNA(VLOOKUP(C42,Pay!$A$2:$F$3,5,FALSE)),"0",VLOOKUP(C42,Pay!$A$2:$F$3,5,FALSE))</f>
        <v>0</v>
      </c>
      <c r="AC43" s="250" t="str">
        <f>IF(ISNA(VLOOKUP(C42,Pay!$A$2:$F$3,6,FALSE)),"0",VLOOKUP(C42,Pay!$A$2:$F$3,6,FALSE))</f>
        <v>0</v>
      </c>
      <c r="AD43" s="131">
        <f t="shared" si="3"/>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2"/>
        <v>0</v>
      </c>
      <c r="AB44" s="247" t="str">
        <f>IF(ISNA(VLOOKUP(C44,Pay!$A$2:$F$3,3,FALSE)),"0",VLOOKUP(C44,Pay!$A$2:$F$3,3,FALSE))</f>
        <v>0</v>
      </c>
      <c r="AC44" s="248" t="str">
        <f>IF(ISNA(VLOOKUP(C44,Pay!$A$2:$F$3,4,FALSE)),"0",VLOOKUP(C44,Pay!$A$2:$F$3,4,FALSE))</f>
        <v>0</v>
      </c>
      <c r="AD44" s="200">
        <f t="shared" si="3"/>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2"/>
        <v>0</v>
      </c>
      <c r="AB45" s="249" t="str">
        <f>IF(ISNA(VLOOKUP(C44,Pay!$A$2:$F$3,5,FALSE)),"0",VLOOKUP(C44,Pay!$A$2:$F$3,5,FALSE))</f>
        <v>0</v>
      </c>
      <c r="AC45" s="250" t="str">
        <f>IF(ISNA(VLOOKUP(C44,Pay!$A$2:$F$3,6,FALSE)),"0",VLOOKUP(C44,Pay!$A$2:$F$3,6,FALSE))</f>
        <v>0</v>
      </c>
      <c r="AD45" s="131">
        <f t="shared" si="3"/>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2"/>
        <v>0</v>
      </c>
      <c r="AB46" s="247" t="str">
        <f>IF(ISNA(VLOOKUP(C46,Pay!$A$2:$F$3,3,FALSE)),"0",VLOOKUP(C46,Pay!$A$2:$F$3,3,FALSE))</f>
        <v>0</v>
      </c>
      <c r="AC46" s="248" t="str">
        <f>IF(ISNA(VLOOKUP(C46,Pay!$A$2:$F$3,4,FALSE)),"0",VLOOKUP(C46,Pay!$A$2:$F$3,4,FALSE))</f>
        <v>0</v>
      </c>
      <c r="AD46" s="200">
        <f t="shared" si="3"/>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2"/>
        <v>0</v>
      </c>
      <c r="AB47" s="249" t="str">
        <f>IF(ISNA(VLOOKUP(C46,Pay!$A$2:$F$3,5,FALSE)),"0",VLOOKUP(C46,Pay!$A$2:$F$3,5,FALSE))</f>
        <v>0</v>
      </c>
      <c r="AC47" s="250" t="str">
        <f>IF(ISNA(VLOOKUP(C46,Pay!$A$2:$F$3,6,FALSE)),"0",VLOOKUP(C46,Pay!$A$2:$F$3,6,FALSE))</f>
        <v>0</v>
      </c>
      <c r="AD47" s="131">
        <f t="shared" si="3"/>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2"/>
        <v>0</v>
      </c>
      <c r="AB48" s="247" t="str">
        <f>IF(ISNA(VLOOKUP(C48,Pay!$A$2:$F$3,3,FALSE)),"0",VLOOKUP(C48,Pay!$A$2:$F$3,3,FALSE))</f>
        <v>0</v>
      </c>
      <c r="AC48" s="248" t="str">
        <f>IF(ISNA(VLOOKUP(C48,Pay!$A$2:$F$3,4,FALSE)),"0",VLOOKUP(C48,Pay!$A$2:$F$3,4,FALSE))</f>
        <v>0</v>
      </c>
      <c r="AD48" s="200">
        <f t="shared" si="3"/>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2"/>
        <v>0</v>
      </c>
      <c r="AB49" s="249" t="str">
        <f>IF(ISNA(VLOOKUP(C48,Pay!$A$2:$F$3,5,FALSE)),"0",VLOOKUP(C48,Pay!$A$2:$F$3,5,FALSE))</f>
        <v>0</v>
      </c>
      <c r="AC49" s="250" t="str">
        <f>IF(ISNA(VLOOKUP(C48,Pay!$A$2:$F$3,6,FALSE)),"0",VLOOKUP(C48,Pay!$A$2:$F$3,6,FALSE))</f>
        <v>0</v>
      </c>
      <c r="AD49" s="131">
        <f t="shared" si="3"/>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2"/>
        <v>0</v>
      </c>
      <c r="AB50" s="247" t="str">
        <f>IF(ISNA(VLOOKUP(C50,Pay!$A$2:$F$3,3,FALSE)),"0",VLOOKUP(C50,Pay!$A$2:$F$3,3,FALSE))</f>
        <v>0</v>
      </c>
      <c r="AC50" s="248" t="str">
        <f>IF(ISNA(VLOOKUP(C50,Pay!$A$2:$F$3,4,FALSE)),"0",VLOOKUP(C50,Pay!$A$2:$F$3,4,FALSE))</f>
        <v>0</v>
      </c>
      <c r="AD50" s="200">
        <f t="shared" si="3"/>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2"/>
        <v>0</v>
      </c>
      <c r="AB51" s="249" t="str">
        <f>IF(ISNA(VLOOKUP(C50,Pay!$A$2:$F$3,5,FALSE)),"0",VLOOKUP(C50,Pay!$A$2:$F$3,5,FALSE))</f>
        <v>0</v>
      </c>
      <c r="AC51" s="250" t="str">
        <f>IF(ISNA(VLOOKUP(C50,Pay!$A$2:$F$3,6,FALSE)),"0",VLOOKUP(C50,Pay!$A$2:$F$3,6,FALSE))</f>
        <v>0</v>
      </c>
      <c r="AD51" s="131">
        <f t="shared" si="3"/>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2"/>
        <v>0</v>
      </c>
      <c r="AB52" s="247" t="str">
        <f>IF(ISNA(VLOOKUP(C52,Pay!$A$2:$F$3,3,FALSE)),"0",VLOOKUP(C52,Pay!$A$2:$F$3,3,FALSE))</f>
        <v>0</v>
      </c>
      <c r="AC52" s="248" t="str">
        <f>IF(ISNA(VLOOKUP(C52,Pay!$A$2:$F$3,4,FALSE)),"0",VLOOKUP(C52,Pay!$A$2:$F$3,4,FALSE))</f>
        <v>0</v>
      </c>
      <c r="AD52" s="200">
        <f t="shared" si="3"/>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2"/>
        <v>0</v>
      </c>
      <c r="AB53" s="249" t="str">
        <f>IF(ISNA(VLOOKUP(C52,Pay!$A$2:$F$3,5,FALSE)),"0",VLOOKUP(C52,Pay!$A$2:$F$3,5,FALSE))</f>
        <v>0</v>
      </c>
      <c r="AC53" s="250" t="str">
        <f>IF(ISNA(VLOOKUP(C52,Pay!$A$2:$F$3,6,FALSE)),"0",VLOOKUP(C52,Pay!$A$2:$F$3,6,FALSE))</f>
        <v>0</v>
      </c>
      <c r="AD53" s="131">
        <f t="shared" si="3"/>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2"/>
        <v>0</v>
      </c>
      <c r="AB54" s="247" t="str">
        <f>IF(ISNA(VLOOKUP(C54,Pay!$A$2:$F$3,3,FALSE)),"0",VLOOKUP(C54,Pay!$A$2:$F$3,3,FALSE))</f>
        <v>0</v>
      </c>
      <c r="AC54" s="248" t="str">
        <f>IF(ISNA(VLOOKUP(C54,Pay!$A$2:$F$3,4,FALSE)),"0",VLOOKUP(C54,Pay!$A$2:$F$3,4,FALSE))</f>
        <v>0</v>
      </c>
      <c r="AD54" s="200">
        <f t="shared" si="3"/>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2"/>
        <v>0</v>
      </c>
      <c r="AB55" s="249" t="str">
        <f>IF(ISNA(VLOOKUP(C54,Pay!$A$2:$F$3,5,FALSE)),"0",VLOOKUP(C54,Pay!$A$2:$F$3,5,FALSE))</f>
        <v>0</v>
      </c>
      <c r="AC55" s="250" t="str">
        <f>IF(ISNA(VLOOKUP(C54,Pay!$A$2:$F$3,6,FALSE)),"0",VLOOKUP(C54,Pay!$A$2:$F$3,6,FALSE))</f>
        <v>0</v>
      </c>
      <c r="AD55" s="131">
        <f t="shared" si="3"/>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2"/>
        <v>0</v>
      </c>
      <c r="AB56" s="247" t="str">
        <f>IF(ISNA(VLOOKUP(C56,Pay!$A$2:$F$3,3,FALSE)),"0",VLOOKUP(C56,Pay!$A$2:$F$3,3,FALSE))</f>
        <v>0</v>
      </c>
      <c r="AC56" s="248" t="str">
        <f>IF(ISNA(VLOOKUP(C56,Pay!$A$2:$F$3,4,FALSE)),"0",VLOOKUP(C56,Pay!$A$2:$F$3,4,FALSE))</f>
        <v>0</v>
      </c>
      <c r="AD56" s="200">
        <f t="shared" si="3"/>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2"/>
        <v>0</v>
      </c>
      <c r="AB57" s="249" t="str">
        <f>IF(ISNA(VLOOKUP(C56,Pay!$A$2:$F$3,5,FALSE)),"0",VLOOKUP(C56,Pay!$A$2:$F$3,5,FALSE))</f>
        <v>0</v>
      </c>
      <c r="AC57" s="250" t="str">
        <f>IF(ISNA(VLOOKUP(C56,Pay!$A$2:$F$3,6,FALSE)),"0",VLOOKUP(C56,Pay!$A$2:$F$3,6,FALSE))</f>
        <v>0</v>
      </c>
      <c r="AD57" s="131">
        <f t="shared" si="3"/>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2"/>
        <v>0</v>
      </c>
      <c r="AB58" s="247" t="str">
        <f>IF(ISNA(VLOOKUP(C58,Pay!$A$2:$F$3,3,FALSE)),"0",VLOOKUP(C58,Pay!$A$2:$F$3,3,FALSE))</f>
        <v>0</v>
      </c>
      <c r="AC58" s="248" t="str">
        <f>IF(ISNA(VLOOKUP(C58,Pay!$A$2:$F$3,4,FALSE)),"0",VLOOKUP(C58,Pay!$A$2:$F$3,4,FALSE))</f>
        <v>0</v>
      </c>
      <c r="AD58" s="200">
        <f t="shared" si="3"/>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2"/>
        <v>0</v>
      </c>
      <c r="AB59" s="249" t="str">
        <f>IF(ISNA(VLOOKUP(C58,Pay!$A$2:$F$3,5,FALSE)),"0",VLOOKUP(C58,Pay!$A$2:$F$3,5,FALSE))</f>
        <v>0</v>
      </c>
      <c r="AC59" s="250" t="str">
        <f>IF(ISNA(VLOOKUP(C58,Pay!$A$2:$F$3,6,FALSE)),"0",VLOOKUP(C58,Pay!$A$2:$F$3,6,FALSE))</f>
        <v>0</v>
      </c>
      <c r="AD59" s="131">
        <f t="shared" si="3"/>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2"/>
        <v>0</v>
      </c>
      <c r="AB60" s="247" t="str">
        <f>IF(ISNA(VLOOKUP(C60,Pay!$A$2:$F$3,3,FALSE)),"0",VLOOKUP(C60,Pay!$A$2:$F$3,3,FALSE))</f>
        <v>0</v>
      </c>
      <c r="AC60" s="248" t="str">
        <f>IF(ISNA(VLOOKUP(C60,Pay!$A$2:$F$3,4,FALSE)),"0",VLOOKUP(C60,Pay!$A$2:$F$3,4,FALSE))</f>
        <v>0</v>
      </c>
      <c r="AD60" s="200">
        <f t="shared" si="3"/>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2"/>
        <v>0</v>
      </c>
      <c r="AB61" s="249" t="str">
        <f>IF(ISNA(VLOOKUP(C60,Pay!$A$2:$F$3,5,FALSE)),"0",VLOOKUP(C60,Pay!$A$2:$F$3,5,FALSE))</f>
        <v>0</v>
      </c>
      <c r="AC61" s="250" t="str">
        <f>IF(ISNA(VLOOKUP(C60,Pay!$A$2:$F$3,6,FALSE)),"0",VLOOKUP(C60,Pay!$A$2:$F$3,6,FALSE))</f>
        <v>0</v>
      </c>
      <c r="AD61" s="131">
        <f t="shared" si="3"/>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2"/>
        <v>0</v>
      </c>
      <c r="AB62" s="247" t="str">
        <f>IF(ISNA(VLOOKUP(C62,Pay!$A$2:$F$3,3,FALSE)),"0",VLOOKUP(C62,Pay!$A$2:$F$3,3,FALSE))</f>
        <v>0</v>
      </c>
      <c r="AC62" s="248" t="str">
        <f>IF(ISNA(VLOOKUP(C62,Pay!$A$2:$F$3,4,FALSE)),"0",VLOOKUP(C62,Pay!$A$2:$F$3,4,FALSE))</f>
        <v>0</v>
      </c>
      <c r="AD62" s="200">
        <f t="shared" si="3"/>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2"/>
        <v>0</v>
      </c>
      <c r="AB63" s="249" t="str">
        <f>IF(ISNA(VLOOKUP(C62,Pay!$A$2:$F$3,5,FALSE)),"0",VLOOKUP(C62,Pay!$A$2:$F$3,5,FALSE))</f>
        <v>0</v>
      </c>
      <c r="AC63" s="250" t="str">
        <f>IF(ISNA(VLOOKUP(C62,Pay!$A$2:$F$3,6,FALSE)),"0",VLOOKUP(C62,Pay!$A$2:$F$3,6,FALSE))</f>
        <v>0</v>
      </c>
      <c r="AD63" s="131">
        <f t="shared" si="3"/>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2"/>
        <v>0</v>
      </c>
      <c r="AB64" s="247" t="str">
        <f>IF(ISNA(VLOOKUP(C64,Pay!$A$2:$F$3,3,FALSE)),"0",VLOOKUP(C64,Pay!$A$2:$F$3,3,FALSE))</f>
        <v>0</v>
      </c>
      <c r="AC64" s="248" t="str">
        <f>IF(ISNA(VLOOKUP(C64,Pay!$A$2:$F$3,4,FALSE)),"0",VLOOKUP(C64,Pay!$A$2:$F$3,4,FALSE))</f>
        <v>0</v>
      </c>
      <c r="AD64" s="200">
        <f t="shared" si="3"/>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2"/>
        <v>0</v>
      </c>
      <c r="AB65" s="249" t="str">
        <f>IF(ISNA(VLOOKUP(C64,Pay!$A$2:$F$3,5,FALSE)),"0",VLOOKUP(C64,Pay!$A$2:$F$3,5,FALSE))</f>
        <v>0</v>
      </c>
      <c r="AC65" s="250" t="str">
        <f>IF(ISNA(VLOOKUP(C64,Pay!$A$2:$F$3,6,FALSE)),"0",VLOOKUP(C64,Pay!$A$2:$F$3,6,FALSE))</f>
        <v>0</v>
      </c>
      <c r="AD65" s="131">
        <f t="shared" si="3"/>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2"/>
        <v>0</v>
      </c>
      <c r="AB66" s="247" t="str">
        <f>IF(ISNA(VLOOKUP(C66,Pay!$A$2:$F$3,3,FALSE)),"0",VLOOKUP(C66,Pay!$A$2:$F$3,3,FALSE))</f>
        <v>0</v>
      </c>
      <c r="AC66" s="248" t="str">
        <f>IF(ISNA(VLOOKUP(C66,Pay!$A$2:$F$3,4,FALSE)),"0",VLOOKUP(C66,Pay!$A$2:$F$3,4,FALSE))</f>
        <v>0</v>
      </c>
      <c r="AD66" s="200">
        <f t="shared" si="3"/>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2"/>
        <v>0</v>
      </c>
      <c r="AB67" s="249" t="str">
        <f>IF(ISNA(VLOOKUP(C66,Pay!$A$2:$F$3,5,FALSE)),"0",VLOOKUP(C66,Pay!$A$2:$F$3,5,FALSE))</f>
        <v>0</v>
      </c>
      <c r="AC67" s="250" t="str">
        <f>IF(ISNA(VLOOKUP(C66,Pay!$A$2:$F$3,6,FALSE)),"0",VLOOKUP(C66,Pay!$A$2:$F$3,6,FALSE))</f>
        <v>0</v>
      </c>
      <c r="AD67" s="131">
        <f t="shared" si="3"/>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2"/>
        <v>0</v>
      </c>
      <c r="AB68" s="247" t="str">
        <f>IF(ISNA(VLOOKUP(C68,Pay!$A$2:$F$3,3,FALSE)),"0",VLOOKUP(C68,Pay!$A$2:$F$3,3,FALSE))</f>
        <v>0</v>
      </c>
      <c r="AC68" s="248" t="str">
        <f>IF(ISNA(VLOOKUP(C68,Pay!$A$2:$F$3,4,FALSE)),"0",VLOOKUP(C68,Pay!$A$2:$F$3,4,FALSE))</f>
        <v>0</v>
      </c>
      <c r="AD68" s="200">
        <f t="shared" si="3"/>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2"/>
        <v>0</v>
      </c>
      <c r="AB69" s="249" t="str">
        <f>IF(ISNA(VLOOKUP(C68,Pay!$A$2:$F$3,5,FALSE)),"0",VLOOKUP(C68,Pay!$A$2:$F$3,5,FALSE))</f>
        <v>0</v>
      </c>
      <c r="AC69" s="250" t="str">
        <f>IF(ISNA(VLOOKUP(C68,Pay!$A$2:$F$3,6,FALSE)),"0",VLOOKUP(C68,Pay!$A$2:$F$3,6,FALSE))</f>
        <v>0</v>
      </c>
      <c r="AD69" s="131">
        <f t="shared" si="3"/>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2"/>
        <v>0</v>
      </c>
      <c r="AB70" s="247" t="str">
        <f>IF(ISNA(VLOOKUP(C70,Pay!$A$2:$F$3,3,FALSE)),"0",VLOOKUP(C70,Pay!$A$2:$F$3,3,FALSE))</f>
        <v>0</v>
      </c>
      <c r="AC70" s="248" t="str">
        <f>IF(ISNA(VLOOKUP(C70,Pay!$A$2:$F$3,4,FALSE)),"0",VLOOKUP(C70,Pay!$A$2:$F$3,4,FALSE))</f>
        <v>0</v>
      </c>
      <c r="AD70" s="200">
        <f t="shared" si="3"/>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2"/>
        <v>0</v>
      </c>
      <c r="AB71" s="249" t="str">
        <f>IF(ISNA(VLOOKUP(C70,Pay!$A$2:$F$3,5,FALSE)),"0",VLOOKUP(C70,Pay!$A$2:$F$3,5,FALSE))</f>
        <v>0</v>
      </c>
      <c r="AC71" s="250" t="str">
        <f>IF(ISNA(VLOOKUP(C70,Pay!$A$2:$F$3,6,FALSE)),"0",VLOOKUP(C70,Pay!$A$2:$F$3,6,FALSE))</f>
        <v>0</v>
      </c>
      <c r="AD71" s="131">
        <f t="shared" si="3"/>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2"/>
        <v>0</v>
      </c>
      <c r="AB72" s="247" t="str">
        <f>IF(ISNA(VLOOKUP(C72,Pay!$A$2:$F$3,3,FALSE)),"0",VLOOKUP(C72,Pay!$A$2:$F$3,3,FALSE))</f>
        <v>0</v>
      </c>
      <c r="AC72" s="248" t="str">
        <f>IF(ISNA(VLOOKUP(C72,Pay!$A$2:$F$3,4,FALSE)),"0",VLOOKUP(C72,Pay!$A$2:$F$3,4,FALSE))</f>
        <v>0</v>
      </c>
      <c r="AD72" s="200">
        <f t="shared" si="3"/>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2"/>
        <v>0</v>
      </c>
      <c r="AB73" s="249" t="str">
        <f>IF(ISNA(VLOOKUP(C72,Pay!$A$2:$F$3,5,FALSE)),"0",VLOOKUP(C72,Pay!$A$2:$F$3,5,FALSE))</f>
        <v>0</v>
      </c>
      <c r="AC73" s="250" t="str">
        <f>IF(ISNA(VLOOKUP(C72,Pay!$A$2:$F$3,6,FALSE)),"0",VLOOKUP(C72,Pay!$A$2:$F$3,6,FALSE))</f>
        <v>0</v>
      </c>
      <c r="AD73" s="131">
        <f t="shared" si="3"/>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2"/>
        <v>0</v>
      </c>
      <c r="AB74" s="247" t="str">
        <f>IF(ISNA(VLOOKUP(C74,Pay!$A$2:$F$3,3,FALSE)),"0",VLOOKUP(C74,Pay!$A$2:$F$3,3,FALSE))</f>
        <v>0</v>
      </c>
      <c r="AC74" s="248" t="str">
        <f>IF(ISNA(VLOOKUP(C74,Pay!$A$2:$F$3,4,FALSE)),"0",VLOOKUP(C74,Pay!$A$2:$F$3,4,FALSE))</f>
        <v>0</v>
      </c>
      <c r="AD74" s="200">
        <f t="shared" si="3"/>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2"/>
        <v>0</v>
      </c>
      <c r="AB75" s="249" t="str">
        <f>IF(ISNA(VLOOKUP(C74,Pay!$A$2:$F$3,5,FALSE)),"0",VLOOKUP(C74,Pay!$A$2:$F$3,5,FALSE))</f>
        <v>0</v>
      </c>
      <c r="AC75" s="250" t="str">
        <f>IF(ISNA(VLOOKUP(C74,Pay!$A$2:$F$3,6,FALSE)),"0",VLOOKUP(C74,Pay!$A$2:$F$3,6,FALSE))</f>
        <v>0</v>
      </c>
      <c r="AD75" s="131">
        <f t="shared" si="3"/>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si="2"/>
        <v>0</v>
      </c>
      <c r="AB76" s="247" t="str">
        <f>IF(ISNA(VLOOKUP(C76,Pay!$A$2:$F$3,3,FALSE)),"0",VLOOKUP(C76,Pay!$A$2:$F$3,3,FALSE))</f>
        <v>0</v>
      </c>
      <c r="AC76" s="248" t="str">
        <f>IF(ISNA(VLOOKUP(C76,Pay!$A$2:$F$3,4,FALSE)),"0",VLOOKUP(C76,Pay!$A$2:$F$3,4,FALSE))</f>
        <v>0</v>
      </c>
      <c r="AD76" s="200">
        <f t="shared" si="3"/>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ref="AD78:AD113" si="5">(AB78+AC78*AB78)</f>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5"/>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5"/>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5"/>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5"/>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5"/>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5"/>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5"/>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5"/>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5"/>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5"/>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5"/>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5"/>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5"/>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5"/>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5"/>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5"/>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5"/>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5"/>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5"/>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5"/>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5"/>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5"/>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5"/>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5"/>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5"/>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5"/>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5"/>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5"/>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5"/>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5"/>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5"/>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5"/>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5"/>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5"/>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5"/>
        <v>0</v>
      </c>
      <c r="AE113" s="132">
        <f>(AA113*AD113)</f>
        <v>0</v>
      </c>
      <c r="BB113" s="39"/>
    </row>
  </sheetData>
  <mergeCells count="43">
    <mergeCell ref="B3:AE3"/>
    <mergeCell ref="T5:Z5"/>
    <mergeCell ref="T4:Z4"/>
    <mergeCell ref="B5:M5"/>
    <mergeCell ref="B4:M4"/>
    <mergeCell ref="N5:P5"/>
    <mergeCell ref="N4:P4"/>
    <mergeCell ref="Q5:S5"/>
    <mergeCell ref="Q4:S4"/>
    <mergeCell ref="AE10:AE11"/>
    <mergeCell ref="AA5:AD5"/>
    <mergeCell ref="X9:X11"/>
    <mergeCell ref="Y9:Y11"/>
    <mergeCell ref="Z9:Z11"/>
    <mergeCell ref="AA9:AE9"/>
    <mergeCell ref="AA10:AA11"/>
    <mergeCell ref="B2:AE2"/>
    <mergeCell ref="AD10:AD11"/>
    <mergeCell ref="V9:V11"/>
    <mergeCell ref="W9:W11"/>
    <mergeCell ref="AB10:AB11"/>
    <mergeCell ref="J9:J11"/>
    <mergeCell ref="H9:H11"/>
    <mergeCell ref="L9:L11"/>
    <mergeCell ref="B6:C11"/>
    <mergeCell ref="AC10:AC11"/>
    <mergeCell ref="R9:R11"/>
    <mergeCell ref="S9:S11"/>
    <mergeCell ref="AA4:AD4"/>
    <mergeCell ref="F6:Z8"/>
    <mergeCell ref="E6:E11"/>
    <mergeCell ref="D6:D11"/>
    <mergeCell ref="K9:K11"/>
    <mergeCell ref="T9:T11"/>
    <mergeCell ref="U9:U11"/>
    <mergeCell ref="Q9:Q11"/>
    <mergeCell ref="F9:F11"/>
    <mergeCell ref="M9:M11"/>
    <mergeCell ref="N9:N11"/>
    <mergeCell ref="O9:O11"/>
    <mergeCell ref="P9:P11"/>
    <mergeCell ref="G9:G11"/>
    <mergeCell ref="I9:I11"/>
  </mergeCells>
  <phoneticPr fontId="0" type="noConversion"/>
  <dataValidations count="6">
    <dataValidation type="list" allowBlank="1" showInputMessage="1" showErrorMessage="1" sqref="BB16 BB28 BB24 BB34 BB6:BB8 BB20 BB4 BB10 BB12">
      <formula1>PAYROLLDATA</formula1>
    </dataValidation>
    <dataValidation type="list" allowBlank="1" showInputMessage="1" showErrorMessage="1" sqref="D12:D113">
      <formula1>$AH$3:$AH$8</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list" allowBlank="1" showInputMessage="1" showErrorMessage="1" sqref="AE4">
      <formula1>$AI$3:$AI$4</formula1>
    </dataValidation>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4">
    <tabColor indexed="15"/>
  </sheetPr>
  <dimension ref="B1:AL77"/>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B78" sqref="B78:AE7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1)'!F9</f>
        <v>0</v>
      </c>
      <c r="J8" s="283">
        <f>'LABOR(Part 1)'!G9</f>
        <v>0</v>
      </c>
      <c r="K8" s="283">
        <f>'LABOR(Part 1)'!H9</f>
        <v>0</v>
      </c>
      <c r="L8" s="283">
        <f>'LABOR(Part 1)'!I9</f>
        <v>0</v>
      </c>
      <c r="M8" s="283">
        <f>'LABOR(Part 1)'!J9</f>
        <v>0</v>
      </c>
      <c r="N8" s="283">
        <f>'LABOR(Part 1)'!K9</f>
        <v>0</v>
      </c>
      <c r="O8" s="283">
        <f>'LABOR(Part 1)'!L9</f>
        <v>0</v>
      </c>
      <c r="P8" s="283">
        <f>'LABOR(Part 1)'!M9</f>
        <v>0</v>
      </c>
      <c r="Q8" s="283">
        <f>'LABOR(Part 1)'!N9</f>
        <v>0</v>
      </c>
      <c r="R8" s="283">
        <f>'LABOR(Part 1)'!O9</f>
        <v>0</v>
      </c>
      <c r="S8" s="283">
        <f>'LABOR(Part 1)'!P9</f>
        <v>0</v>
      </c>
      <c r="T8" s="283">
        <f>'LABOR(Part 1)'!Q9</f>
        <v>0</v>
      </c>
      <c r="U8" s="283">
        <f>'LABOR(Part 1)'!R9</f>
        <v>0</v>
      </c>
      <c r="V8" s="283">
        <f>'LABOR(Part 1)'!S9</f>
        <v>0</v>
      </c>
      <c r="W8" s="283">
        <f>'LABOR(Part 1)'!T9</f>
        <v>0</v>
      </c>
      <c r="X8" s="283">
        <f>'LABOR(Part 1)'!U9</f>
        <v>0</v>
      </c>
      <c r="Y8" s="283">
        <f>'LABOR(Part 1)'!V9</f>
        <v>0</v>
      </c>
      <c r="Z8" s="283">
        <f>'LABOR(Part 1)'!W9</f>
        <v>0</v>
      </c>
      <c r="AA8" s="283">
        <f>'LABOR(Part 1)'!X9</f>
        <v>0</v>
      </c>
      <c r="AB8" s="283">
        <f>'LABOR(Part 1)'!Y9</f>
        <v>0</v>
      </c>
      <c r="AC8" s="283">
        <f>'LABOR(Part 1)'!Z9</f>
        <v>0</v>
      </c>
      <c r="AD8" s="236">
        <f>SUM(AD9:AD1037)</f>
        <v>0</v>
      </c>
      <c r="AE8" s="237">
        <f>SUM(AE9:AE1037)</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7"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7"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ref="AD26:AD30" si="2">SUM(I26:AC26)</f>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ref="AD27:AD28" si="3">SUM(I27:AC27)</f>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3"/>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2"/>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2"/>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ref="AD38:AD77" si="4">SUM(I38:AC38)</f>
        <v>0</v>
      </c>
      <c r="AE38" s="128">
        <f t="shared" ref="AE38:AE77" si="5">H38*AD38</f>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4"/>
        <v>0</v>
      </c>
      <c r="AE39" s="128">
        <f t="shared" si="5"/>
        <v>0</v>
      </c>
      <c r="AG39" s="2"/>
    </row>
    <row r="40" spans="2:33" ht="25.5" customHeight="1" x14ac:dyDescent="0.25">
      <c r="B40" s="38"/>
      <c r="C40" s="264"/>
      <c r="D40" s="264"/>
      <c r="E40" s="168">
        <f>IF(ISNA(VLOOKUP(B40,Equiprate!$A$2:$I$3,3,FALSE)),"",VLOOKUP(B40,Equiprate!$A$2:$I$3,3,FALSE))</f>
        <v>0</v>
      </c>
      <c r="F40" s="158"/>
      <c r="G40" s="159">
        <f>IF(ISNA(VLOOKUP(B40,Equiprate!$A$2:$I$3,8,FALSE)),"",VLOOKUP(B40,Equiprate!$A$2:$I$3,8,FALSE))</f>
        <v>0</v>
      </c>
      <c r="H40" s="161">
        <f>IF(ISNA(VLOOKUP(B40,Equiprate!$A$2:$I$3,9,FALSE)),"0",VLOOKUP(B40,Equiprate!$A$2:$I$3,9,FALSE))</f>
        <v>0</v>
      </c>
      <c r="I40" s="160"/>
      <c r="J40" s="127"/>
      <c r="K40" s="127"/>
      <c r="L40" s="127"/>
      <c r="M40" s="127"/>
      <c r="N40" s="127"/>
      <c r="O40" s="127"/>
      <c r="P40" s="127"/>
      <c r="Q40" s="127"/>
      <c r="R40" s="127"/>
      <c r="S40" s="127"/>
      <c r="T40" s="127"/>
      <c r="U40" s="127"/>
      <c r="V40" s="127"/>
      <c r="W40" s="127"/>
      <c r="X40" s="127"/>
      <c r="Y40" s="127"/>
      <c r="Z40" s="127"/>
      <c r="AA40" s="127"/>
      <c r="AB40" s="127"/>
      <c r="AC40" s="162"/>
      <c r="AD40" s="164">
        <f t="shared" si="4"/>
        <v>0</v>
      </c>
      <c r="AE40" s="128">
        <f t="shared" si="5"/>
        <v>0</v>
      </c>
      <c r="AG40" s="2"/>
    </row>
    <row r="41" spans="2:33" ht="25.5" customHeight="1" x14ac:dyDescent="0.25">
      <c r="B41" s="38"/>
      <c r="C41" s="264"/>
      <c r="D41" s="264"/>
      <c r="E41" s="168">
        <f>IF(ISNA(VLOOKUP(B41,Equiprate!$A$2:$I$3,3,FALSE)),"",VLOOKUP(B41,Equiprate!$A$2:$I$3,3,FALSE))</f>
        <v>0</v>
      </c>
      <c r="F41" s="158"/>
      <c r="G41" s="159">
        <f>IF(ISNA(VLOOKUP(B41,Equiprate!$A$2:$I$3,8,FALSE)),"",VLOOKUP(B41,Equiprate!$A$2:$I$3,8,FALSE))</f>
        <v>0</v>
      </c>
      <c r="H41" s="161">
        <f>IF(ISNA(VLOOKUP(B41,Equiprate!$A$2:$I$3,9,FALSE)),"0",VLOOKUP(B41,Equiprate!$A$2:$I$3,9,FALSE))</f>
        <v>0</v>
      </c>
      <c r="I41" s="160"/>
      <c r="J41" s="127"/>
      <c r="K41" s="127"/>
      <c r="L41" s="127"/>
      <c r="M41" s="127"/>
      <c r="N41" s="127"/>
      <c r="O41" s="127"/>
      <c r="P41" s="127"/>
      <c r="Q41" s="127"/>
      <c r="R41" s="127"/>
      <c r="S41" s="127"/>
      <c r="T41" s="127"/>
      <c r="U41" s="127"/>
      <c r="V41" s="127"/>
      <c r="W41" s="127"/>
      <c r="X41" s="127"/>
      <c r="Y41" s="127"/>
      <c r="Z41" s="127"/>
      <c r="AA41" s="127"/>
      <c r="AB41" s="127"/>
      <c r="AC41" s="162"/>
      <c r="AD41" s="164">
        <f t="shared" si="4"/>
        <v>0</v>
      </c>
      <c r="AE41" s="128">
        <f t="shared" si="5"/>
        <v>0</v>
      </c>
      <c r="AG41" s="2"/>
    </row>
    <row r="42" spans="2:33" ht="25.5" customHeight="1" x14ac:dyDescent="0.25">
      <c r="B42" s="38"/>
      <c r="C42" s="264"/>
      <c r="D42" s="264"/>
      <c r="E42" s="168">
        <f>IF(ISNA(VLOOKUP(B42,Equiprate!$A$2:$I$3,3,FALSE)),"",VLOOKUP(B42,Equiprate!$A$2:$I$3,3,FALSE))</f>
        <v>0</v>
      </c>
      <c r="F42" s="158"/>
      <c r="G42" s="159">
        <f>IF(ISNA(VLOOKUP(B42,Equiprate!$A$2:$I$3,8,FALSE)),"",VLOOKUP(B42,Equiprate!$A$2:$I$3,8,FALSE))</f>
        <v>0</v>
      </c>
      <c r="H42" s="161">
        <f>IF(ISNA(VLOOKUP(B42,Equiprate!$A$2:$I$3,9,FALSE)),"0",VLOOKUP(B42,Equiprate!$A$2:$I$3,9,FALSE))</f>
        <v>0</v>
      </c>
      <c r="I42" s="160"/>
      <c r="J42" s="127"/>
      <c r="K42" s="127"/>
      <c r="L42" s="127"/>
      <c r="M42" s="127"/>
      <c r="N42" s="127"/>
      <c r="O42" s="127"/>
      <c r="P42" s="127"/>
      <c r="Q42" s="127"/>
      <c r="R42" s="127"/>
      <c r="S42" s="127"/>
      <c r="T42" s="127"/>
      <c r="U42" s="127"/>
      <c r="V42" s="127"/>
      <c r="W42" s="127"/>
      <c r="X42" s="127"/>
      <c r="Y42" s="127"/>
      <c r="Z42" s="127"/>
      <c r="AA42" s="127"/>
      <c r="AB42" s="127"/>
      <c r="AC42" s="162"/>
      <c r="AD42" s="164">
        <f t="shared" si="4"/>
        <v>0</v>
      </c>
      <c r="AE42" s="128">
        <f t="shared" si="5"/>
        <v>0</v>
      </c>
      <c r="AG42" s="2"/>
    </row>
    <row r="43" spans="2:33" ht="25.5" customHeight="1" x14ac:dyDescent="0.25">
      <c r="B43" s="38"/>
      <c r="C43" s="264"/>
      <c r="D43" s="264"/>
      <c r="E43" s="168">
        <f>IF(ISNA(VLOOKUP(B43,Equiprate!$A$2:$I$3,3,FALSE)),"",VLOOKUP(B43,Equiprate!$A$2:$I$3,3,FALSE))</f>
        <v>0</v>
      </c>
      <c r="F43" s="158"/>
      <c r="G43" s="159">
        <f>IF(ISNA(VLOOKUP(B43,Equiprate!$A$2:$I$3,8,FALSE)),"",VLOOKUP(B43,Equiprate!$A$2:$I$3,8,FALSE))</f>
        <v>0</v>
      </c>
      <c r="H43" s="161">
        <f>IF(ISNA(VLOOKUP(B43,Equiprate!$A$2:$I$3,9,FALSE)),"0",VLOOKUP(B43,Equiprate!$A$2:$I$3,9,FALSE))</f>
        <v>0</v>
      </c>
      <c r="I43" s="160"/>
      <c r="J43" s="127"/>
      <c r="K43" s="127"/>
      <c r="L43" s="127"/>
      <c r="M43" s="127"/>
      <c r="N43" s="127"/>
      <c r="O43" s="127"/>
      <c r="P43" s="127"/>
      <c r="Q43" s="127"/>
      <c r="R43" s="127"/>
      <c r="S43" s="127"/>
      <c r="T43" s="127"/>
      <c r="U43" s="127"/>
      <c r="V43" s="127"/>
      <c r="W43" s="127"/>
      <c r="X43" s="127"/>
      <c r="Y43" s="127"/>
      <c r="Z43" s="127"/>
      <c r="AA43" s="127"/>
      <c r="AB43" s="127"/>
      <c r="AC43" s="162"/>
      <c r="AD43" s="164">
        <f t="shared" si="4"/>
        <v>0</v>
      </c>
      <c r="AE43" s="128">
        <f t="shared" si="5"/>
        <v>0</v>
      </c>
      <c r="AG43" s="2"/>
    </row>
    <row r="44" spans="2:33" ht="25.5" customHeight="1" x14ac:dyDescent="0.25">
      <c r="B44" s="38"/>
      <c r="C44" s="264"/>
      <c r="D44" s="264"/>
      <c r="E44" s="168">
        <f>IF(ISNA(VLOOKUP(B44,Equiprate!$A$2:$I$3,3,FALSE)),"",VLOOKUP(B44,Equiprate!$A$2:$I$3,3,FALSE))</f>
        <v>0</v>
      </c>
      <c r="F44" s="158"/>
      <c r="G44" s="159">
        <f>IF(ISNA(VLOOKUP(B44,Equiprate!$A$2:$I$3,8,FALSE)),"",VLOOKUP(B44,Equiprate!$A$2:$I$3,8,FALSE))</f>
        <v>0</v>
      </c>
      <c r="H44" s="161">
        <f>IF(ISNA(VLOOKUP(B44,Equiprate!$A$2:$I$3,9,FALSE)),"0",VLOOKUP(B44,Equiprate!$A$2:$I$3,9,FALSE))</f>
        <v>0</v>
      </c>
      <c r="I44" s="160"/>
      <c r="J44" s="127"/>
      <c r="K44" s="127"/>
      <c r="L44" s="127"/>
      <c r="M44" s="127"/>
      <c r="N44" s="127"/>
      <c r="O44" s="127"/>
      <c r="P44" s="127"/>
      <c r="Q44" s="127"/>
      <c r="R44" s="127"/>
      <c r="S44" s="127"/>
      <c r="T44" s="127"/>
      <c r="U44" s="127"/>
      <c r="V44" s="127"/>
      <c r="W44" s="127"/>
      <c r="X44" s="127"/>
      <c r="Y44" s="127"/>
      <c r="Z44" s="127"/>
      <c r="AA44" s="127"/>
      <c r="AB44" s="127"/>
      <c r="AC44" s="162"/>
      <c r="AD44" s="164">
        <f t="shared" si="4"/>
        <v>0</v>
      </c>
      <c r="AE44" s="128">
        <f t="shared" si="5"/>
        <v>0</v>
      </c>
      <c r="AG44" s="2"/>
    </row>
    <row r="45" spans="2:33" ht="25.5" customHeight="1" x14ac:dyDescent="0.25">
      <c r="B45" s="38"/>
      <c r="C45" s="264"/>
      <c r="D45" s="264"/>
      <c r="E45" s="168">
        <f>IF(ISNA(VLOOKUP(B45,Equiprate!$A$2:$I$3,3,FALSE)),"",VLOOKUP(B45,Equiprate!$A$2:$I$3,3,FALSE))</f>
        <v>0</v>
      </c>
      <c r="F45" s="158"/>
      <c r="G45" s="159">
        <f>IF(ISNA(VLOOKUP(B45,Equiprate!$A$2:$I$3,8,FALSE)),"",VLOOKUP(B45,Equiprate!$A$2:$I$3,8,FALSE))</f>
        <v>0</v>
      </c>
      <c r="H45" s="161">
        <f>IF(ISNA(VLOOKUP(B45,Equiprate!$A$2:$I$3,9,FALSE)),"0",VLOOKUP(B45,Equiprate!$A$2:$I$3,9,FALSE))</f>
        <v>0</v>
      </c>
      <c r="I45" s="160"/>
      <c r="J45" s="127"/>
      <c r="K45" s="127"/>
      <c r="L45" s="127"/>
      <c r="M45" s="127"/>
      <c r="N45" s="127"/>
      <c r="O45" s="127"/>
      <c r="P45" s="127"/>
      <c r="Q45" s="127"/>
      <c r="R45" s="127"/>
      <c r="S45" s="127"/>
      <c r="T45" s="127"/>
      <c r="U45" s="127"/>
      <c r="V45" s="127"/>
      <c r="W45" s="127"/>
      <c r="X45" s="127"/>
      <c r="Y45" s="127"/>
      <c r="Z45" s="127"/>
      <c r="AA45" s="127"/>
      <c r="AB45" s="127"/>
      <c r="AC45" s="162"/>
      <c r="AD45" s="164">
        <f t="shared" si="4"/>
        <v>0</v>
      </c>
      <c r="AE45" s="128">
        <f t="shared" si="5"/>
        <v>0</v>
      </c>
      <c r="AG45" s="2"/>
    </row>
    <row r="46" spans="2:33" ht="25.5" customHeight="1" x14ac:dyDescent="0.25">
      <c r="B46" s="38"/>
      <c r="C46" s="264"/>
      <c r="D46" s="264"/>
      <c r="E46" s="168">
        <f>IF(ISNA(VLOOKUP(B46,Equiprate!$A$2:$I$3,3,FALSE)),"",VLOOKUP(B46,Equiprate!$A$2:$I$3,3,FALSE))</f>
        <v>0</v>
      </c>
      <c r="F46" s="158"/>
      <c r="G46" s="159">
        <f>IF(ISNA(VLOOKUP(B46,Equiprate!$A$2:$I$3,8,FALSE)),"",VLOOKUP(B46,Equiprate!$A$2:$I$3,8,FALSE))</f>
        <v>0</v>
      </c>
      <c r="H46" s="161">
        <f>IF(ISNA(VLOOKUP(B46,Equiprate!$A$2:$I$3,9,FALSE)),"0",VLOOKUP(B46,Equiprate!$A$2:$I$3,9,FALSE))</f>
        <v>0</v>
      </c>
      <c r="I46" s="160"/>
      <c r="J46" s="127"/>
      <c r="K46" s="127"/>
      <c r="L46" s="127"/>
      <c r="M46" s="127"/>
      <c r="N46" s="127"/>
      <c r="O46" s="127"/>
      <c r="P46" s="127"/>
      <c r="Q46" s="127"/>
      <c r="R46" s="127"/>
      <c r="S46" s="127"/>
      <c r="T46" s="127"/>
      <c r="U46" s="127"/>
      <c r="V46" s="127"/>
      <c r="W46" s="127"/>
      <c r="X46" s="127"/>
      <c r="Y46" s="127"/>
      <c r="Z46" s="127"/>
      <c r="AA46" s="127"/>
      <c r="AB46" s="127"/>
      <c r="AC46" s="162"/>
      <c r="AD46" s="164">
        <f t="shared" si="4"/>
        <v>0</v>
      </c>
      <c r="AE46" s="128">
        <f t="shared" si="5"/>
        <v>0</v>
      </c>
      <c r="AG46" s="2"/>
    </row>
    <row r="47" spans="2:33" ht="25.5" customHeight="1" x14ac:dyDescent="0.25">
      <c r="B47" s="38"/>
      <c r="C47" s="264"/>
      <c r="D47" s="264"/>
      <c r="E47" s="168">
        <f>IF(ISNA(VLOOKUP(B47,Equiprate!$A$2:$I$3,3,FALSE)),"",VLOOKUP(B47,Equiprate!$A$2:$I$3,3,FALSE))</f>
        <v>0</v>
      </c>
      <c r="F47" s="158"/>
      <c r="G47" s="159">
        <f>IF(ISNA(VLOOKUP(B47,Equiprate!$A$2:$I$3,8,FALSE)),"",VLOOKUP(B47,Equiprate!$A$2:$I$3,8,FALSE))</f>
        <v>0</v>
      </c>
      <c r="H47" s="161">
        <f>IF(ISNA(VLOOKUP(B47,Equiprate!$A$2:$I$3,9,FALSE)),"0",VLOOKUP(B47,Equiprate!$A$2:$I$3,9,FALSE))</f>
        <v>0</v>
      </c>
      <c r="I47" s="160"/>
      <c r="J47" s="127"/>
      <c r="K47" s="127"/>
      <c r="L47" s="127"/>
      <c r="M47" s="127"/>
      <c r="N47" s="127"/>
      <c r="O47" s="127"/>
      <c r="P47" s="127"/>
      <c r="Q47" s="127"/>
      <c r="R47" s="127"/>
      <c r="S47" s="127"/>
      <c r="T47" s="127"/>
      <c r="U47" s="127"/>
      <c r="V47" s="127"/>
      <c r="W47" s="127"/>
      <c r="X47" s="127"/>
      <c r="Y47" s="127"/>
      <c r="Z47" s="127"/>
      <c r="AA47" s="127"/>
      <c r="AB47" s="127"/>
      <c r="AC47" s="162"/>
      <c r="AD47" s="164">
        <f t="shared" si="4"/>
        <v>0</v>
      </c>
      <c r="AE47" s="128">
        <f t="shared" si="5"/>
        <v>0</v>
      </c>
      <c r="AG47" s="2"/>
    </row>
    <row r="48" spans="2:33" ht="25.5" customHeight="1" x14ac:dyDescent="0.25">
      <c r="B48" s="38"/>
      <c r="C48" s="264"/>
      <c r="D48" s="264"/>
      <c r="E48" s="168">
        <f>IF(ISNA(VLOOKUP(B48,Equiprate!$A$2:$I$3,3,FALSE)),"",VLOOKUP(B48,Equiprate!$A$2:$I$3,3,FALSE))</f>
        <v>0</v>
      </c>
      <c r="F48" s="158"/>
      <c r="G48" s="159">
        <f>IF(ISNA(VLOOKUP(B48,Equiprate!$A$2:$I$3,8,FALSE)),"",VLOOKUP(B48,Equiprate!$A$2:$I$3,8,FALSE))</f>
        <v>0</v>
      </c>
      <c r="H48" s="161">
        <f>IF(ISNA(VLOOKUP(B48,Equiprate!$A$2:$I$3,9,FALSE)),"0",VLOOKUP(B48,Equiprate!$A$2:$I$3,9,FALSE))</f>
        <v>0</v>
      </c>
      <c r="I48" s="160"/>
      <c r="J48" s="127"/>
      <c r="K48" s="127"/>
      <c r="L48" s="127"/>
      <c r="M48" s="127"/>
      <c r="N48" s="127"/>
      <c r="O48" s="127"/>
      <c r="P48" s="127"/>
      <c r="Q48" s="127"/>
      <c r="R48" s="127"/>
      <c r="S48" s="127"/>
      <c r="T48" s="127"/>
      <c r="U48" s="127"/>
      <c r="V48" s="127"/>
      <c r="W48" s="127"/>
      <c r="X48" s="127"/>
      <c r="Y48" s="127"/>
      <c r="Z48" s="127"/>
      <c r="AA48" s="127"/>
      <c r="AB48" s="127"/>
      <c r="AC48" s="162"/>
      <c r="AD48" s="164">
        <f t="shared" si="4"/>
        <v>0</v>
      </c>
      <c r="AE48" s="128">
        <f t="shared" si="5"/>
        <v>0</v>
      </c>
      <c r="AG48" s="2"/>
    </row>
    <row r="49" spans="2:33" ht="25.5" customHeight="1" x14ac:dyDescent="0.25">
      <c r="B49" s="38"/>
      <c r="C49" s="264"/>
      <c r="D49" s="264"/>
      <c r="E49" s="168">
        <f>IF(ISNA(VLOOKUP(B49,Equiprate!$A$2:$I$3,3,FALSE)),"",VLOOKUP(B49,Equiprate!$A$2:$I$3,3,FALSE))</f>
        <v>0</v>
      </c>
      <c r="F49" s="158"/>
      <c r="G49" s="159">
        <f>IF(ISNA(VLOOKUP(B49,Equiprate!$A$2:$I$3,8,FALSE)),"",VLOOKUP(B49,Equiprate!$A$2:$I$3,8,FALSE))</f>
        <v>0</v>
      </c>
      <c r="H49" s="161">
        <f>IF(ISNA(VLOOKUP(B49,Equiprate!$A$2:$I$3,9,FALSE)),"0",VLOOKUP(B49,Equiprate!$A$2:$I$3,9,FALSE))</f>
        <v>0</v>
      </c>
      <c r="I49" s="160"/>
      <c r="J49" s="127"/>
      <c r="K49" s="127"/>
      <c r="L49" s="127"/>
      <c r="M49" s="127"/>
      <c r="N49" s="127"/>
      <c r="O49" s="127"/>
      <c r="P49" s="127"/>
      <c r="Q49" s="127"/>
      <c r="R49" s="127"/>
      <c r="S49" s="127"/>
      <c r="T49" s="127"/>
      <c r="U49" s="127"/>
      <c r="V49" s="127"/>
      <c r="W49" s="127"/>
      <c r="X49" s="127"/>
      <c r="Y49" s="127"/>
      <c r="Z49" s="127"/>
      <c r="AA49" s="127"/>
      <c r="AB49" s="127"/>
      <c r="AC49" s="162"/>
      <c r="AD49" s="164">
        <f t="shared" si="4"/>
        <v>0</v>
      </c>
      <c r="AE49" s="128">
        <f t="shared" si="5"/>
        <v>0</v>
      </c>
      <c r="AG49" s="2"/>
    </row>
    <row r="50" spans="2:33" ht="25.5" customHeight="1" x14ac:dyDescent="0.25">
      <c r="B50" s="38"/>
      <c r="C50" s="264"/>
      <c r="D50" s="264"/>
      <c r="E50" s="168">
        <f>IF(ISNA(VLOOKUP(B50,Equiprate!$A$2:$I$3,3,FALSE)),"",VLOOKUP(B50,Equiprate!$A$2:$I$3,3,FALSE))</f>
        <v>0</v>
      </c>
      <c r="F50" s="158"/>
      <c r="G50" s="159">
        <f>IF(ISNA(VLOOKUP(B50,Equiprate!$A$2:$I$3,8,FALSE)),"",VLOOKUP(B50,Equiprate!$A$2:$I$3,8,FALSE))</f>
        <v>0</v>
      </c>
      <c r="H50" s="161">
        <f>IF(ISNA(VLOOKUP(B50,Equiprate!$A$2:$I$3,9,FALSE)),"0",VLOOKUP(B50,Equiprate!$A$2:$I$3,9,FALSE))</f>
        <v>0</v>
      </c>
      <c r="I50" s="160"/>
      <c r="J50" s="127"/>
      <c r="K50" s="127"/>
      <c r="L50" s="127"/>
      <c r="M50" s="127"/>
      <c r="N50" s="127"/>
      <c r="O50" s="127"/>
      <c r="P50" s="127"/>
      <c r="Q50" s="127"/>
      <c r="R50" s="127"/>
      <c r="S50" s="127"/>
      <c r="T50" s="127"/>
      <c r="U50" s="127"/>
      <c r="V50" s="127"/>
      <c r="W50" s="127"/>
      <c r="X50" s="127"/>
      <c r="Y50" s="127"/>
      <c r="Z50" s="127"/>
      <c r="AA50" s="127"/>
      <c r="AB50" s="127"/>
      <c r="AC50" s="162"/>
      <c r="AD50" s="164">
        <f t="shared" si="4"/>
        <v>0</v>
      </c>
      <c r="AE50" s="128">
        <f t="shared" si="5"/>
        <v>0</v>
      </c>
      <c r="AG50" s="2"/>
    </row>
    <row r="51" spans="2:33" ht="25.5" customHeight="1" x14ac:dyDescent="0.25">
      <c r="B51" s="38"/>
      <c r="C51" s="264"/>
      <c r="D51" s="264"/>
      <c r="E51" s="168">
        <f>IF(ISNA(VLOOKUP(B51,Equiprate!$A$2:$I$3,3,FALSE)),"",VLOOKUP(B51,Equiprate!$A$2:$I$3,3,FALSE))</f>
        <v>0</v>
      </c>
      <c r="F51" s="158"/>
      <c r="G51" s="159">
        <f>IF(ISNA(VLOOKUP(B51,Equiprate!$A$2:$I$3,8,FALSE)),"",VLOOKUP(B51,Equiprate!$A$2:$I$3,8,FALSE))</f>
        <v>0</v>
      </c>
      <c r="H51" s="161">
        <f>IF(ISNA(VLOOKUP(B51,Equiprate!$A$2:$I$3,9,FALSE)),"0",VLOOKUP(B51,Equiprate!$A$2:$I$3,9,FALSE))</f>
        <v>0</v>
      </c>
      <c r="I51" s="160"/>
      <c r="J51" s="127"/>
      <c r="K51" s="127"/>
      <c r="L51" s="127"/>
      <c r="M51" s="127"/>
      <c r="N51" s="127"/>
      <c r="O51" s="127"/>
      <c r="P51" s="127"/>
      <c r="Q51" s="127"/>
      <c r="R51" s="127"/>
      <c r="S51" s="127"/>
      <c r="T51" s="127"/>
      <c r="U51" s="127"/>
      <c r="V51" s="127"/>
      <c r="W51" s="127"/>
      <c r="X51" s="127"/>
      <c r="Y51" s="127"/>
      <c r="Z51" s="127"/>
      <c r="AA51" s="127"/>
      <c r="AB51" s="127"/>
      <c r="AC51" s="162"/>
      <c r="AD51" s="164">
        <f t="shared" si="4"/>
        <v>0</v>
      </c>
      <c r="AE51" s="128">
        <f t="shared" si="5"/>
        <v>0</v>
      </c>
      <c r="AG51" s="2"/>
    </row>
    <row r="52" spans="2:33" ht="25.5" customHeight="1" x14ac:dyDescent="0.25">
      <c r="B52" s="38"/>
      <c r="C52" s="264"/>
      <c r="D52" s="264"/>
      <c r="E52" s="168">
        <f>IF(ISNA(VLOOKUP(B52,Equiprate!$A$2:$I$3,3,FALSE)),"",VLOOKUP(B52,Equiprate!$A$2:$I$3,3,FALSE))</f>
        <v>0</v>
      </c>
      <c r="F52" s="158"/>
      <c r="G52" s="159">
        <f>IF(ISNA(VLOOKUP(B52,Equiprate!$A$2:$I$3,8,FALSE)),"",VLOOKUP(B52,Equiprate!$A$2:$I$3,8,FALSE))</f>
        <v>0</v>
      </c>
      <c r="H52" s="161">
        <f>IF(ISNA(VLOOKUP(B52,Equiprate!$A$2:$I$3,9,FALSE)),"0",VLOOKUP(B52,Equiprate!$A$2:$I$3,9,FALSE))</f>
        <v>0</v>
      </c>
      <c r="I52" s="160"/>
      <c r="J52" s="127"/>
      <c r="K52" s="127"/>
      <c r="L52" s="127"/>
      <c r="M52" s="127"/>
      <c r="N52" s="127"/>
      <c r="O52" s="127"/>
      <c r="P52" s="127"/>
      <c r="Q52" s="127"/>
      <c r="R52" s="127"/>
      <c r="S52" s="127"/>
      <c r="T52" s="127"/>
      <c r="U52" s="127"/>
      <c r="V52" s="127"/>
      <c r="W52" s="127"/>
      <c r="X52" s="127"/>
      <c r="Y52" s="127"/>
      <c r="Z52" s="127"/>
      <c r="AA52" s="127"/>
      <c r="AB52" s="127"/>
      <c r="AC52" s="162"/>
      <c r="AD52" s="164">
        <f t="shared" si="4"/>
        <v>0</v>
      </c>
      <c r="AE52" s="128">
        <f t="shared" si="5"/>
        <v>0</v>
      </c>
      <c r="AG52" s="2"/>
    </row>
    <row r="53" spans="2:33" ht="25.5" customHeight="1" x14ac:dyDescent="0.25">
      <c r="B53" s="38"/>
      <c r="C53" s="264"/>
      <c r="D53" s="264"/>
      <c r="E53" s="168">
        <f>IF(ISNA(VLOOKUP(B53,Equiprate!$A$2:$I$3,3,FALSE)),"",VLOOKUP(B53,Equiprate!$A$2:$I$3,3,FALSE))</f>
        <v>0</v>
      </c>
      <c r="F53" s="158"/>
      <c r="G53" s="159">
        <f>IF(ISNA(VLOOKUP(B53,Equiprate!$A$2:$I$3,8,FALSE)),"",VLOOKUP(B53,Equiprate!$A$2:$I$3,8,FALSE))</f>
        <v>0</v>
      </c>
      <c r="H53" s="161">
        <f>IF(ISNA(VLOOKUP(B53,Equiprate!$A$2:$I$3,9,FALSE)),"0",VLOOKUP(B53,Equiprate!$A$2:$I$3,9,FALSE))</f>
        <v>0</v>
      </c>
      <c r="I53" s="160"/>
      <c r="J53" s="127"/>
      <c r="K53" s="127"/>
      <c r="L53" s="127"/>
      <c r="M53" s="127"/>
      <c r="N53" s="127"/>
      <c r="O53" s="127"/>
      <c r="P53" s="127"/>
      <c r="Q53" s="127"/>
      <c r="R53" s="127"/>
      <c r="S53" s="127"/>
      <c r="T53" s="127"/>
      <c r="U53" s="127"/>
      <c r="V53" s="127"/>
      <c r="W53" s="127"/>
      <c r="X53" s="127"/>
      <c r="Y53" s="127"/>
      <c r="Z53" s="127"/>
      <c r="AA53" s="127"/>
      <c r="AB53" s="127"/>
      <c r="AC53" s="162"/>
      <c r="AD53" s="164">
        <f t="shared" si="4"/>
        <v>0</v>
      </c>
      <c r="AE53" s="128">
        <f t="shared" si="5"/>
        <v>0</v>
      </c>
      <c r="AG53" s="2"/>
    </row>
    <row r="54" spans="2:33" ht="25.5" customHeight="1" x14ac:dyDescent="0.25">
      <c r="B54" s="38"/>
      <c r="C54" s="264"/>
      <c r="D54" s="264"/>
      <c r="E54" s="168">
        <f>IF(ISNA(VLOOKUP(B54,Equiprate!$A$2:$I$3,3,FALSE)),"",VLOOKUP(B54,Equiprate!$A$2:$I$3,3,FALSE))</f>
        <v>0</v>
      </c>
      <c r="F54" s="158"/>
      <c r="G54" s="159">
        <f>IF(ISNA(VLOOKUP(B54,Equiprate!$A$2:$I$3,8,FALSE)),"",VLOOKUP(B54,Equiprate!$A$2:$I$3,8,FALSE))</f>
        <v>0</v>
      </c>
      <c r="H54" s="161">
        <f>IF(ISNA(VLOOKUP(B54,Equiprate!$A$2:$I$3,9,FALSE)),"0",VLOOKUP(B54,Equiprate!$A$2:$I$3,9,FALSE))</f>
        <v>0</v>
      </c>
      <c r="I54" s="160"/>
      <c r="J54" s="127"/>
      <c r="K54" s="127"/>
      <c r="L54" s="127"/>
      <c r="M54" s="127"/>
      <c r="N54" s="127"/>
      <c r="O54" s="127"/>
      <c r="P54" s="127"/>
      <c r="Q54" s="127"/>
      <c r="R54" s="127"/>
      <c r="S54" s="127"/>
      <c r="T54" s="127"/>
      <c r="U54" s="127"/>
      <c r="V54" s="127"/>
      <c r="W54" s="127"/>
      <c r="X54" s="127"/>
      <c r="Y54" s="127"/>
      <c r="Z54" s="127"/>
      <c r="AA54" s="127"/>
      <c r="AB54" s="127"/>
      <c r="AC54" s="162"/>
      <c r="AD54" s="164">
        <f t="shared" si="4"/>
        <v>0</v>
      </c>
      <c r="AE54" s="128">
        <f t="shared" si="5"/>
        <v>0</v>
      </c>
      <c r="AG54" s="2"/>
    </row>
    <row r="55" spans="2:33" ht="25.5" customHeight="1" x14ac:dyDescent="0.25">
      <c r="B55" s="38"/>
      <c r="C55" s="264"/>
      <c r="D55" s="264"/>
      <c r="E55" s="168">
        <f>IF(ISNA(VLOOKUP(B55,Equiprate!$A$2:$I$3,3,FALSE)),"",VLOOKUP(B55,Equiprate!$A$2:$I$3,3,FALSE))</f>
        <v>0</v>
      </c>
      <c r="F55" s="158"/>
      <c r="G55" s="159">
        <f>IF(ISNA(VLOOKUP(B55,Equiprate!$A$2:$I$3,8,FALSE)),"",VLOOKUP(B55,Equiprate!$A$2:$I$3,8,FALSE))</f>
        <v>0</v>
      </c>
      <c r="H55" s="161">
        <f>IF(ISNA(VLOOKUP(B55,Equiprate!$A$2:$I$3,9,FALSE)),"0",VLOOKUP(B55,Equiprate!$A$2:$I$3,9,FALSE))</f>
        <v>0</v>
      </c>
      <c r="I55" s="160"/>
      <c r="J55" s="127"/>
      <c r="K55" s="127"/>
      <c r="L55" s="127"/>
      <c r="M55" s="127"/>
      <c r="N55" s="127"/>
      <c r="O55" s="127"/>
      <c r="P55" s="127"/>
      <c r="Q55" s="127"/>
      <c r="R55" s="127"/>
      <c r="S55" s="127"/>
      <c r="T55" s="127"/>
      <c r="U55" s="127"/>
      <c r="V55" s="127"/>
      <c r="W55" s="127"/>
      <c r="X55" s="127"/>
      <c r="Y55" s="127"/>
      <c r="Z55" s="127"/>
      <c r="AA55" s="127"/>
      <c r="AB55" s="127"/>
      <c r="AC55" s="162"/>
      <c r="AD55" s="164">
        <f t="shared" si="4"/>
        <v>0</v>
      </c>
      <c r="AE55" s="128">
        <f t="shared" si="5"/>
        <v>0</v>
      </c>
      <c r="AG55" s="2"/>
    </row>
    <row r="56" spans="2:33" ht="25.5" customHeight="1" x14ac:dyDescent="0.25">
      <c r="B56" s="38"/>
      <c r="C56" s="264"/>
      <c r="D56" s="264"/>
      <c r="E56" s="168">
        <f>IF(ISNA(VLOOKUP(B56,Equiprate!$A$2:$I$3,3,FALSE)),"",VLOOKUP(B56,Equiprate!$A$2:$I$3,3,FALSE))</f>
        <v>0</v>
      </c>
      <c r="F56" s="158"/>
      <c r="G56" s="159">
        <f>IF(ISNA(VLOOKUP(B56,Equiprate!$A$2:$I$3,8,FALSE)),"",VLOOKUP(B56,Equiprate!$A$2:$I$3,8,FALSE))</f>
        <v>0</v>
      </c>
      <c r="H56" s="161">
        <f>IF(ISNA(VLOOKUP(B56,Equiprate!$A$2:$I$3,9,FALSE)),"0",VLOOKUP(B56,Equiprate!$A$2:$I$3,9,FALSE))</f>
        <v>0</v>
      </c>
      <c r="I56" s="160"/>
      <c r="J56" s="127"/>
      <c r="K56" s="127"/>
      <c r="L56" s="127"/>
      <c r="M56" s="127"/>
      <c r="N56" s="127"/>
      <c r="O56" s="127"/>
      <c r="P56" s="127"/>
      <c r="Q56" s="127"/>
      <c r="R56" s="127"/>
      <c r="S56" s="127"/>
      <c r="T56" s="127"/>
      <c r="U56" s="127"/>
      <c r="V56" s="127"/>
      <c r="W56" s="127"/>
      <c r="X56" s="127"/>
      <c r="Y56" s="127"/>
      <c r="Z56" s="127"/>
      <c r="AA56" s="127"/>
      <c r="AB56" s="127"/>
      <c r="AC56" s="162"/>
      <c r="AD56" s="164">
        <f t="shared" si="4"/>
        <v>0</v>
      </c>
      <c r="AE56" s="128">
        <f t="shared" si="5"/>
        <v>0</v>
      </c>
      <c r="AG56" s="2"/>
    </row>
    <row r="57" spans="2:33" ht="25.5" customHeight="1" x14ac:dyDescent="0.25">
      <c r="B57" s="38"/>
      <c r="C57" s="264"/>
      <c r="D57" s="264"/>
      <c r="E57" s="168">
        <f>IF(ISNA(VLOOKUP(B57,Equiprate!$A$2:$I$3,3,FALSE)),"",VLOOKUP(B57,Equiprate!$A$2:$I$3,3,FALSE))</f>
        <v>0</v>
      </c>
      <c r="F57" s="158"/>
      <c r="G57" s="159">
        <f>IF(ISNA(VLOOKUP(B57,Equiprate!$A$2:$I$3,8,FALSE)),"",VLOOKUP(B57,Equiprate!$A$2:$I$3,8,FALSE))</f>
        <v>0</v>
      </c>
      <c r="H57" s="161">
        <f>IF(ISNA(VLOOKUP(B57,Equiprate!$A$2:$I$3,9,FALSE)),"0",VLOOKUP(B57,Equiprate!$A$2:$I$3,9,FALSE))</f>
        <v>0</v>
      </c>
      <c r="I57" s="160"/>
      <c r="J57" s="127"/>
      <c r="K57" s="127"/>
      <c r="L57" s="127"/>
      <c r="M57" s="127"/>
      <c r="N57" s="127"/>
      <c r="O57" s="127"/>
      <c r="P57" s="127"/>
      <c r="Q57" s="127"/>
      <c r="R57" s="127"/>
      <c r="S57" s="127"/>
      <c r="T57" s="127"/>
      <c r="U57" s="127"/>
      <c r="V57" s="127"/>
      <c r="W57" s="127"/>
      <c r="X57" s="127"/>
      <c r="Y57" s="127"/>
      <c r="Z57" s="127"/>
      <c r="AA57" s="127"/>
      <c r="AB57" s="127"/>
      <c r="AC57" s="162"/>
      <c r="AD57" s="164">
        <f t="shared" si="4"/>
        <v>0</v>
      </c>
      <c r="AE57" s="128">
        <f t="shared" si="5"/>
        <v>0</v>
      </c>
      <c r="AG57" s="2"/>
    </row>
    <row r="58" spans="2:33" ht="25.5" customHeight="1" x14ac:dyDescent="0.25">
      <c r="B58" s="38"/>
      <c r="C58" s="264"/>
      <c r="D58" s="264"/>
      <c r="E58" s="168">
        <f>IF(ISNA(VLOOKUP(B58,Equiprate!$A$2:$I$3,3,FALSE)),"",VLOOKUP(B58,Equiprate!$A$2:$I$3,3,FALSE))</f>
        <v>0</v>
      </c>
      <c r="F58" s="158"/>
      <c r="G58" s="159">
        <f>IF(ISNA(VLOOKUP(B58,Equiprate!$A$2:$I$3,8,FALSE)),"",VLOOKUP(B58,Equiprate!$A$2:$I$3,8,FALSE))</f>
        <v>0</v>
      </c>
      <c r="H58" s="161">
        <f>IF(ISNA(VLOOKUP(B58,Equiprate!$A$2:$I$3,9,FALSE)),"0",VLOOKUP(B58,Equiprate!$A$2:$I$3,9,FALSE))</f>
        <v>0</v>
      </c>
      <c r="I58" s="160"/>
      <c r="J58" s="127"/>
      <c r="K58" s="127"/>
      <c r="L58" s="127"/>
      <c r="M58" s="127"/>
      <c r="N58" s="127"/>
      <c r="O58" s="127"/>
      <c r="P58" s="127"/>
      <c r="Q58" s="127"/>
      <c r="R58" s="127"/>
      <c r="S58" s="127"/>
      <c r="T58" s="127"/>
      <c r="U58" s="127"/>
      <c r="V58" s="127"/>
      <c r="W58" s="127"/>
      <c r="X58" s="127"/>
      <c r="Y58" s="127"/>
      <c r="Z58" s="127"/>
      <c r="AA58" s="127"/>
      <c r="AB58" s="127"/>
      <c r="AC58" s="162"/>
      <c r="AD58" s="164">
        <f t="shared" si="4"/>
        <v>0</v>
      </c>
      <c r="AE58" s="128">
        <f t="shared" si="5"/>
        <v>0</v>
      </c>
      <c r="AG58" s="2"/>
    </row>
    <row r="59" spans="2:33" ht="25.5" customHeight="1" x14ac:dyDescent="0.25">
      <c r="B59" s="38"/>
      <c r="C59" s="264"/>
      <c r="D59" s="264"/>
      <c r="E59" s="168">
        <f>IF(ISNA(VLOOKUP(B59,Equiprate!$A$2:$I$3,3,FALSE)),"",VLOOKUP(B59,Equiprate!$A$2:$I$3,3,FALSE))</f>
        <v>0</v>
      </c>
      <c r="F59" s="158"/>
      <c r="G59" s="159">
        <f>IF(ISNA(VLOOKUP(B59,Equiprate!$A$2:$I$3,8,FALSE)),"",VLOOKUP(B59,Equiprate!$A$2:$I$3,8,FALSE))</f>
        <v>0</v>
      </c>
      <c r="H59" s="161">
        <f>IF(ISNA(VLOOKUP(B59,Equiprate!$A$2:$I$3,9,FALSE)),"0",VLOOKUP(B59,Equiprate!$A$2:$I$3,9,FALSE))</f>
        <v>0</v>
      </c>
      <c r="I59" s="160"/>
      <c r="J59" s="127"/>
      <c r="K59" s="127"/>
      <c r="L59" s="127"/>
      <c r="M59" s="127"/>
      <c r="N59" s="127"/>
      <c r="O59" s="127"/>
      <c r="P59" s="127"/>
      <c r="Q59" s="127"/>
      <c r="R59" s="127"/>
      <c r="S59" s="127"/>
      <c r="T59" s="127"/>
      <c r="U59" s="127"/>
      <c r="V59" s="127"/>
      <c r="W59" s="127"/>
      <c r="X59" s="127"/>
      <c r="Y59" s="127"/>
      <c r="Z59" s="127"/>
      <c r="AA59" s="127"/>
      <c r="AB59" s="127"/>
      <c r="AC59" s="162"/>
      <c r="AD59" s="164">
        <f t="shared" si="4"/>
        <v>0</v>
      </c>
      <c r="AE59" s="128">
        <f t="shared" si="5"/>
        <v>0</v>
      </c>
      <c r="AG59" s="2"/>
    </row>
    <row r="60" spans="2:33" ht="25.5" customHeight="1" x14ac:dyDescent="0.25">
      <c r="B60" s="38"/>
      <c r="C60" s="264"/>
      <c r="D60" s="264"/>
      <c r="E60" s="168">
        <f>IF(ISNA(VLOOKUP(B60,Equiprate!$A$2:$I$3,3,FALSE)),"",VLOOKUP(B60,Equiprate!$A$2:$I$3,3,FALSE))</f>
        <v>0</v>
      </c>
      <c r="F60" s="158"/>
      <c r="G60" s="159">
        <f>IF(ISNA(VLOOKUP(B60,Equiprate!$A$2:$I$3,8,FALSE)),"",VLOOKUP(B60,Equiprate!$A$2:$I$3,8,FALSE))</f>
        <v>0</v>
      </c>
      <c r="H60" s="161">
        <f>IF(ISNA(VLOOKUP(B60,Equiprate!$A$2:$I$3,9,FALSE)),"0",VLOOKUP(B60,Equiprate!$A$2:$I$3,9,FALSE))</f>
        <v>0</v>
      </c>
      <c r="I60" s="160"/>
      <c r="J60" s="127"/>
      <c r="K60" s="127"/>
      <c r="L60" s="127"/>
      <c r="M60" s="127"/>
      <c r="N60" s="127"/>
      <c r="O60" s="127"/>
      <c r="P60" s="127"/>
      <c r="Q60" s="127"/>
      <c r="R60" s="127"/>
      <c r="S60" s="127"/>
      <c r="T60" s="127"/>
      <c r="U60" s="127"/>
      <c r="V60" s="127"/>
      <c r="W60" s="127"/>
      <c r="X60" s="127"/>
      <c r="Y60" s="127"/>
      <c r="Z60" s="127"/>
      <c r="AA60" s="127"/>
      <c r="AB60" s="127"/>
      <c r="AC60" s="162"/>
      <c r="AD60" s="164">
        <f t="shared" si="4"/>
        <v>0</v>
      </c>
      <c r="AE60" s="128">
        <f t="shared" si="5"/>
        <v>0</v>
      </c>
      <c r="AG60" s="2"/>
    </row>
    <row r="61" spans="2:33" ht="25.5" customHeight="1" x14ac:dyDescent="0.25">
      <c r="B61" s="38"/>
      <c r="C61" s="264"/>
      <c r="D61" s="264"/>
      <c r="E61" s="168">
        <f>IF(ISNA(VLOOKUP(B61,Equiprate!$A$2:$I$3,3,FALSE)),"",VLOOKUP(B61,Equiprate!$A$2:$I$3,3,FALSE))</f>
        <v>0</v>
      </c>
      <c r="F61" s="158"/>
      <c r="G61" s="159">
        <f>IF(ISNA(VLOOKUP(B61,Equiprate!$A$2:$I$3,8,FALSE)),"",VLOOKUP(B61,Equiprate!$A$2:$I$3,8,FALSE))</f>
        <v>0</v>
      </c>
      <c r="H61" s="161">
        <f>IF(ISNA(VLOOKUP(B61,Equiprate!$A$2:$I$3,9,FALSE)),"0",VLOOKUP(B61,Equiprate!$A$2:$I$3,9,FALSE))</f>
        <v>0</v>
      </c>
      <c r="I61" s="160"/>
      <c r="J61" s="127"/>
      <c r="K61" s="127"/>
      <c r="L61" s="127"/>
      <c r="M61" s="127"/>
      <c r="N61" s="127"/>
      <c r="O61" s="127"/>
      <c r="P61" s="127"/>
      <c r="Q61" s="127"/>
      <c r="R61" s="127"/>
      <c r="S61" s="127"/>
      <c r="T61" s="127"/>
      <c r="U61" s="127"/>
      <c r="V61" s="127"/>
      <c r="W61" s="127"/>
      <c r="X61" s="127"/>
      <c r="Y61" s="127"/>
      <c r="Z61" s="127"/>
      <c r="AA61" s="127"/>
      <c r="AB61" s="127"/>
      <c r="AC61" s="162"/>
      <c r="AD61" s="164">
        <f t="shared" si="4"/>
        <v>0</v>
      </c>
      <c r="AE61" s="128">
        <f t="shared" si="5"/>
        <v>0</v>
      </c>
      <c r="AG61" s="2"/>
    </row>
    <row r="62" spans="2:33" ht="25.5" customHeight="1" x14ac:dyDescent="0.25">
      <c r="B62" s="38"/>
      <c r="C62" s="264"/>
      <c r="D62" s="264"/>
      <c r="E62" s="168">
        <f>IF(ISNA(VLOOKUP(B62,Equiprate!$A$2:$I$3,3,FALSE)),"",VLOOKUP(B62,Equiprate!$A$2:$I$3,3,FALSE))</f>
        <v>0</v>
      </c>
      <c r="F62" s="158"/>
      <c r="G62" s="159">
        <f>IF(ISNA(VLOOKUP(B62,Equiprate!$A$2:$I$3,8,FALSE)),"",VLOOKUP(B62,Equiprate!$A$2:$I$3,8,FALSE))</f>
        <v>0</v>
      </c>
      <c r="H62" s="161">
        <f>IF(ISNA(VLOOKUP(B62,Equiprate!$A$2:$I$3,9,FALSE)),"0",VLOOKUP(B62,Equiprate!$A$2:$I$3,9,FALSE))</f>
        <v>0</v>
      </c>
      <c r="I62" s="160"/>
      <c r="J62" s="127"/>
      <c r="K62" s="127"/>
      <c r="L62" s="127"/>
      <c r="M62" s="127"/>
      <c r="N62" s="127"/>
      <c r="O62" s="127"/>
      <c r="P62" s="127"/>
      <c r="Q62" s="127"/>
      <c r="R62" s="127"/>
      <c r="S62" s="127"/>
      <c r="T62" s="127"/>
      <c r="U62" s="127"/>
      <c r="V62" s="127"/>
      <c r="W62" s="127"/>
      <c r="X62" s="127"/>
      <c r="Y62" s="127"/>
      <c r="Z62" s="127"/>
      <c r="AA62" s="127"/>
      <c r="AB62" s="127"/>
      <c r="AC62" s="162"/>
      <c r="AD62" s="164">
        <f t="shared" si="4"/>
        <v>0</v>
      </c>
      <c r="AE62" s="128">
        <f t="shared" si="5"/>
        <v>0</v>
      </c>
      <c r="AG62" s="2"/>
    </row>
    <row r="63" spans="2:33" ht="25.5" customHeight="1" x14ac:dyDescent="0.25">
      <c r="B63" s="38"/>
      <c r="C63" s="264"/>
      <c r="D63" s="264"/>
      <c r="E63" s="168">
        <f>IF(ISNA(VLOOKUP(B63,Equiprate!$A$2:$I$3,3,FALSE)),"",VLOOKUP(B63,Equiprate!$A$2:$I$3,3,FALSE))</f>
        <v>0</v>
      </c>
      <c r="F63" s="158"/>
      <c r="G63" s="159">
        <f>IF(ISNA(VLOOKUP(B63,Equiprate!$A$2:$I$3,8,FALSE)),"",VLOOKUP(B63,Equiprate!$A$2:$I$3,8,FALSE))</f>
        <v>0</v>
      </c>
      <c r="H63" s="161">
        <f>IF(ISNA(VLOOKUP(B63,Equiprate!$A$2:$I$3,9,FALSE)),"0",VLOOKUP(B63,Equiprate!$A$2:$I$3,9,FALSE))</f>
        <v>0</v>
      </c>
      <c r="I63" s="160"/>
      <c r="J63" s="127"/>
      <c r="K63" s="127"/>
      <c r="L63" s="127"/>
      <c r="M63" s="127"/>
      <c r="N63" s="127"/>
      <c r="O63" s="127"/>
      <c r="P63" s="127"/>
      <c r="Q63" s="127"/>
      <c r="R63" s="127"/>
      <c r="S63" s="127"/>
      <c r="T63" s="127"/>
      <c r="U63" s="127"/>
      <c r="V63" s="127"/>
      <c r="W63" s="127"/>
      <c r="X63" s="127"/>
      <c r="Y63" s="127"/>
      <c r="Z63" s="127"/>
      <c r="AA63" s="127"/>
      <c r="AB63" s="127"/>
      <c r="AC63" s="162"/>
      <c r="AD63" s="164">
        <f t="shared" si="4"/>
        <v>0</v>
      </c>
      <c r="AE63" s="128">
        <f t="shared" si="5"/>
        <v>0</v>
      </c>
      <c r="AG63" s="2"/>
    </row>
    <row r="64" spans="2:33" ht="25.5" customHeight="1" x14ac:dyDescent="0.25">
      <c r="B64" s="38"/>
      <c r="C64" s="264"/>
      <c r="D64" s="264"/>
      <c r="E64" s="168">
        <f>IF(ISNA(VLOOKUP(B64,Equiprate!$A$2:$I$3,3,FALSE)),"",VLOOKUP(B64,Equiprate!$A$2:$I$3,3,FALSE))</f>
        <v>0</v>
      </c>
      <c r="F64" s="158"/>
      <c r="G64" s="159">
        <f>IF(ISNA(VLOOKUP(B64,Equiprate!$A$2:$I$3,8,FALSE)),"",VLOOKUP(B64,Equiprate!$A$2:$I$3,8,FALSE))</f>
        <v>0</v>
      </c>
      <c r="H64" s="161">
        <f>IF(ISNA(VLOOKUP(B64,Equiprate!$A$2:$I$3,9,FALSE)),"0",VLOOKUP(B64,Equiprate!$A$2:$I$3,9,FALSE))</f>
        <v>0</v>
      </c>
      <c r="I64" s="160"/>
      <c r="J64" s="127"/>
      <c r="K64" s="127"/>
      <c r="L64" s="127"/>
      <c r="M64" s="127"/>
      <c r="N64" s="127"/>
      <c r="O64" s="127"/>
      <c r="P64" s="127"/>
      <c r="Q64" s="127"/>
      <c r="R64" s="127"/>
      <c r="S64" s="127"/>
      <c r="T64" s="127"/>
      <c r="U64" s="127"/>
      <c r="V64" s="127"/>
      <c r="W64" s="127"/>
      <c r="X64" s="127"/>
      <c r="Y64" s="127"/>
      <c r="Z64" s="127"/>
      <c r="AA64" s="127"/>
      <c r="AB64" s="127"/>
      <c r="AC64" s="162"/>
      <c r="AD64" s="164">
        <f t="shared" si="4"/>
        <v>0</v>
      </c>
      <c r="AE64" s="128">
        <f t="shared" si="5"/>
        <v>0</v>
      </c>
      <c r="AG64" s="2"/>
    </row>
    <row r="65" spans="2:33" ht="25.5" customHeight="1" x14ac:dyDescent="0.25">
      <c r="B65" s="38"/>
      <c r="C65" s="264"/>
      <c r="D65" s="264"/>
      <c r="E65" s="168">
        <f>IF(ISNA(VLOOKUP(B65,Equiprate!$A$2:$I$3,3,FALSE)),"",VLOOKUP(B65,Equiprate!$A$2:$I$3,3,FALSE))</f>
        <v>0</v>
      </c>
      <c r="F65" s="158"/>
      <c r="G65" s="159">
        <f>IF(ISNA(VLOOKUP(B65,Equiprate!$A$2:$I$3,8,FALSE)),"",VLOOKUP(B65,Equiprate!$A$2:$I$3,8,FALSE))</f>
        <v>0</v>
      </c>
      <c r="H65" s="161">
        <f>IF(ISNA(VLOOKUP(B65,Equiprate!$A$2:$I$3,9,FALSE)),"0",VLOOKUP(B65,Equiprate!$A$2:$I$3,9,FALSE))</f>
        <v>0</v>
      </c>
      <c r="I65" s="160"/>
      <c r="J65" s="127"/>
      <c r="K65" s="127"/>
      <c r="L65" s="127"/>
      <c r="M65" s="127"/>
      <c r="N65" s="127"/>
      <c r="O65" s="127"/>
      <c r="P65" s="127"/>
      <c r="Q65" s="127"/>
      <c r="R65" s="127"/>
      <c r="S65" s="127"/>
      <c r="T65" s="127"/>
      <c r="U65" s="127"/>
      <c r="V65" s="127"/>
      <c r="W65" s="127"/>
      <c r="X65" s="127"/>
      <c r="Y65" s="127"/>
      <c r="Z65" s="127"/>
      <c r="AA65" s="127"/>
      <c r="AB65" s="127"/>
      <c r="AC65" s="162"/>
      <c r="AD65" s="164">
        <f t="shared" si="4"/>
        <v>0</v>
      </c>
      <c r="AE65" s="128">
        <f t="shared" si="5"/>
        <v>0</v>
      </c>
      <c r="AG65" s="2"/>
    </row>
    <row r="66" spans="2:33" ht="25.5" customHeight="1" x14ac:dyDescent="0.25">
      <c r="B66" s="38"/>
      <c r="C66" s="264"/>
      <c r="D66" s="264"/>
      <c r="E66" s="168">
        <f>IF(ISNA(VLOOKUP(B66,Equiprate!$A$2:$I$3,3,FALSE)),"",VLOOKUP(B66,Equiprate!$A$2:$I$3,3,FALSE))</f>
        <v>0</v>
      </c>
      <c r="F66" s="158"/>
      <c r="G66" s="159">
        <f>IF(ISNA(VLOOKUP(B66,Equiprate!$A$2:$I$3,8,FALSE)),"",VLOOKUP(B66,Equiprate!$A$2:$I$3,8,FALSE))</f>
        <v>0</v>
      </c>
      <c r="H66" s="161">
        <f>IF(ISNA(VLOOKUP(B66,Equiprate!$A$2:$I$3,9,FALSE)),"0",VLOOKUP(B66,Equiprate!$A$2:$I$3,9,FALSE))</f>
        <v>0</v>
      </c>
      <c r="I66" s="160"/>
      <c r="J66" s="127"/>
      <c r="K66" s="127"/>
      <c r="L66" s="127"/>
      <c r="M66" s="127"/>
      <c r="N66" s="127"/>
      <c r="O66" s="127"/>
      <c r="P66" s="127"/>
      <c r="Q66" s="127"/>
      <c r="R66" s="127"/>
      <c r="S66" s="127"/>
      <c r="T66" s="127"/>
      <c r="U66" s="127"/>
      <c r="V66" s="127"/>
      <c r="W66" s="127"/>
      <c r="X66" s="127"/>
      <c r="Y66" s="127"/>
      <c r="Z66" s="127"/>
      <c r="AA66" s="127"/>
      <c r="AB66" s="127"/>
      <c r="AC66" s="162"/>
      <c r="AD66" s="164">
        <f t="shared" si="4"/>
        <v>0</v>
      </c>
      <c r="AE66" s="128">
        <f t="shared" si="5"/>
        <v>0</v>
      </c>
      <c r="AG66" s="2"/>
    </row>
    <row r="67" spans="2:33" ht="25.5" customHeight="1" x14ac:dyDescent="0.25">
      <c r="B67" s="38"/>
      <c r="C67" s="264"/>
      <c r="D67" s="264"/>
      <c r="E67" s="168">
        <f>IF(ISNA(VLOOKUP(B67,Equiprate!$A$2:$I$3,3,FALSE)),"",VLOOKUP(B67,Equiprate!$A$2:$I$3,3,FALSE))</f>
        <v>0</v>
      </c>
      <c r="F67" s="158"/>
      <c r="G67" s="159">
        <f>IF(ISNA(VLOOKUP(B67,Equiprate!$A$2:$I$3,8,FALSE)),"",VLOOKUP(B67,Equiprate!$A$2:$I$3,8,FALSE))</f>
        <v>0</v>
      </c>
      <c r="H67" s="161">
        <f>IF(ISNA(VLOOKUP(B67,Equiprate!$A$2:$I$3,9,FALSE)),"0",VLOOKUP(B67,Equiprate!$A$2:$I$3,9,FALSE))</f>
        <v>0</v>
      </c>
      <c r="I67" s="160"/>
      <c r="J67" s="127"/>
      <c r="K67" s="127"/>
      <c r="L67" s="127"/>
      <c r="M67" s="127"/>
      <c r="N67" s="127"/>
      <c r="O67" s="127"/>
      <c r="P67" s="127"/>
      <c r="Q67" s="127"/>
      <c r="R67" s="127"/>
      <c r="S67" s="127"/>
      <c r="T67" s="127"/>
      <c r="U67" s="127"/>
      <c r="V67" s="127"/>
      <c r="W67" s="127"/>
      <c r="X67" s="127"/>
      <c r="Y67" s="127"/>
      <c r="Z67" s="127"/>
      <c r="AA67" s="127"/>
      <c r="AB67" s="127"/>
      <c r="AC67" s="162"/>
      <c r="AD67" s="164">
        <f t="shared" si="4"/>
        <v>0</v>
      </c>
      <c r="AE67" s="128">
        <f t="shared" si="5"/>
        <v>0</v>
      </c>
      <c r="AG67" s="2"/>
    </row>
    <row r="68" spans="2:33" ht="25.5" customHeight="1" x14ac:dyDescent="0.25">
      <c r="B68" s="38"/>
      <c r="C68" s="264"/>
      <c r="D68" s="264"/>
      <c r="E68" s="168">
        <f>IF(ISNA(VLOOKUP(B68,Equiprate!$A$2:$I$3,3,FALSE)),"",VLOOKUP(B68,Equiprate!$A$2:$I$3,3,FALSE))</f>
        <v>0</v>
      </c>
      <c r="F68" s="158"/>
      <c r="G68" s="159">
        <f>IF(ISNA(VLOOKUP(B68,Equiprate!$A$2:$I$3,8,FALSE)),"",VLOOKUP(B68,Equiprate!$A$2:$I$3,8,FALSE))</f>
        <v>0</v>
      </c>
      <c r="H68" s="161">
        <f>IF(ISNA(VLOOKUP(B68,Equiprate!$A$2:$I$3,9,FALSE)),"0",VLOOKUP(B68,Equiprate!$A$2:$I$3,9,FALSE))</f>
        <v>0</v>
      </c>
      <c r="I68" s="160"/>
      <c r="J68" s="127"/>
      <c r="K68" s="127"/>
      <c r="L68" s="127"/>
      <c r="M68" s="127"/>
      <c r="N68" s="127"/>
      <c r="O68" s="127"/>
      <c r="P68" s="127"/>
      <c r="Q68" s="127"/>
      <c r="R68" s="127"/>
      <c r="S68" s="127"/>
      <c r="T68" s="127"/>
      <c r="U68" s="127"/>
      <c r="V68" s="127"/>
      <c r="W68" s="127"/>
      <c r="X68" s="127"/>
      <c r="Y68" s="127"/>
      <c r="Z68" s="127"/>
      <c r="AA68" s="127"/>
      <c r="AB68" s="127"/>
      <c r="AC68" s="162"/>
      <c r="AD68" s="164">
        <f t="shared" si="4"/>
        <v>0</v>
      </c>
      <c r="AE68" s="128">
        <f t="shared" si="5"/>
        <v>0</v>
      </c>
      <c r="AG68" s="2"/>
    </row>
    <row r="69" spans="2:33" ht="25.5" customHeight="1" x14ac:dyDescent="0.25">
      <c r="B69" s="38"/>
      <c r="C69" s="264"/>
      <c r="D69" s="264"/>
      <c r="E69" s="168">
        <f>IF(ISNA(VLOOKUP(B69,Equiprate!$A$2:$I$3,3,FALSE)),"",VLOOKUP(B69,Equiprate!$A$2:$I$3,3,FALSE))</f>
        <v>0</v>
      </c>
      <c r="F69" s="158"/>
      <c r="G69" s="159">
        <f>IF(ISNA(VLOOKUP(B69,Equiprate!$A$2:$I$3,8,FALSE)),"",VLOOKUP(B69,Equiprate!$A$2:$I$3,8,FALSE))</f>
        <v>0</v>
      </c>
      <c r="H69" s="161">
        <f>IF(ISNA(VLOOKUP(B69,Equiprate!$A$2:$I$3,9,FALSE)),"0",VLOOKUP(B69,Equiprate!$A$2:$I$3,9,FALSE))</f>
        <v>0</v>
      </c>
      <c r="I69" s="160"/>
      <c r="J69" s="127"/>
      <c r="K69" s="127"/>
      <c r="L69" s="127"/>
      <c r="M69" s="127"/>
      <c r="N69" s="127"/>
      <c r="O69" s="127"/>
      <c r="P69" s="127"/>
      <c r="Q69" s="127"/>
      <c r="R69" s="127"/>
      <c r="S69" s="127"/>
      <c r="T69" s="127"/>
      <c r="U69" s="127"/>
      <c r="V69" s="127"/>
      <c r="W69" s="127"/>
      <c r="X69" s="127"/>
      <c r="Y69" s="127"/>
      <c r="Z69" s="127"/>
      <c r="AA69" s="127"/>
      <c r="AB69" s="127"/>
      <c r="AC69" s="162"/>
      <c r="AD69" s="164">
        <f t="shared" si="4"/>
        <v>0</v>
      </c>
      <c r="AE69" s="128">
        <f t="shared" si="5"/>
        <v>0</v>
      </c>
      <c r="AG69" s="2"/>
    </row>
    <row r="70" spans="2:33" ht="25.5" customHeight="1" x14ac:dyDescent="0.25">
      <c r="B70" s="38"/>
      <c r="C70" s="264"/>
      <c r="D70" s="264"/>
      <c r="E70" s="168">
        <f>IF(ISNA(VLOOKUP(B70,Equiprate!$A$2:$I$3,3,FALSE)),"",VLOOKUP(B70,Equiprate!$A$2:$I$3,3,FALSE))</f>
        <v>0</v>
      </c>
      <c r="F70" s="158"/>
      <c r="G70" s="159">
        <f>IF(ISNA(VLOOKUP(B70,Equiprate!$A$2:$I$3,8,FALSE)),"",VLOOKUP(B70,Equiprate!$A$2:$I$3,8,FALSE))</f>
        <v>0</v>
      </c>
      <c r="H70" s="161">
        <f>IF(ISNA(VLOOKUP(B70,Equiprate!$A$2:$I$3,9,FALSE)),"0",VLOOKUP(B70,Equiprate!$A$2:$I$3,9,FALSE))</f>
        <v>0</v>
      </c>
      <c r="I70" s="160"/>
      <c r="J70" s="127"/>
      <c r="K70" s="127"/>
      <c r="L70" s="127"/>
      <c r="M70" s="127"/>
      <c r="N70" s="127"/>
      <c r="O70" s="127"/>
      <c r="P70" s="127"/>
      <c r="Q70" s="127"/>
      <c r="R70" s="127"/>
      <c r="S70" s="127"/>
      <c r="T70" s="127"/>
      <c r="U70" s="127"/>
      <c r="V70" s="127"/>
      <c r="W70" s="127"/>
      <c r="X70" s="127"/>
      <c r="Y70" s="127"/>
      <c r="Z70" s="127"/>
      <c r="AA70" s="127"/>
      <c r="AB70" s="127"/>
      <c r="AC70" s="162"/>
      <c r="AD70" s="164">
        <f t="shared" si="4"/>
        <v>0</v>
      </c>
      <c r="AE70" s="128">
        <f t="shared" si="5"/>
        <v>0</v>
      </c>
      <c r="AG70" s="2"/>
    </row>
    <row r="71" spans="2:33" ht="25.5" customHeight="1" x14ac:dyDescent="0.25">
      <c r="B71" s="38"/>
      <c r="C71" s="264"/>
      <c r="D71" s="264"/>
      <c r="E71" s="168">
        <f>IF(ISNA(VLOOKUP(B71,Equiprate!$A$2:$I$3,3,FALSE)),"",VLOOKUP(B71,Equiprate!$A$2:$I$3,3,FALSE))</f>
        <v>0</v>
      </c>
      <c r="F71" s="158"/>
      <c r="G71" s="159">
        <f>IF(ISNA(VLOOKUP(B71,Equiprate!$A$2:$I$3,8,FALSE)),"",VLOOKUP(B71,Equiprate!$A$2:$I$3,8,FALSE))</f>
        <v>0</v>
      </c>
      <c r="H71" s="161">
        <f>IF(ISNA(VLOOKUP(B71,Equiprate!$A$2:$I$3,9,FALSE)),"0",VLOOKUP(B71,Equiprate!$A$2:$I$3,9,FALSE))</f>
        <v>0</v>
      </c>
      <c r="I71" s="160"/>
      <c r="J71" s="127"/>
      <c r="K71" s="127"/>
      <c r="L71" s="127"/>
      <c r="M71" s="127"/>
      <c r="N71" s="127"/>
      <c r="O71" s="127"/>
      <c r="P71" s="127"/>
      <c r="Q71" s="127"/>
      <c r="R71" s="127"/>
      <c r="S71" s="127"/>
      <c r="T71" s="127"/>
      <c r="U71" s="127"/>
      <c r="V71" s="127"/>
      <c r="W71" s="127"/>
      <c r="X71" s="127"/>
      <c r="Y71" s="127"/>
      <c r="Z71" s="127"/>
      <c r="AA71" s="127"/>
      <c r="AB71" s="127"/>
      <c r="AC71" s="162"/>
      <c r="AD71" s="164">
        <f t="shared" si="4"/>
        <v>0</v>
      </c>
      <c r="AE71" s="128">
        <f t="shared" si="5"/>
        <v>0</v>
      </c>
      <c r="AG71" s="2"/>
    </row>
    <row r="72" spans="2:33" ht="25.5" customHeight="1" x14ac:dyDescent="0.25">
      <c r="B72" s="38"/>
      <c r="C72" s="264"/>
      <c r="D72" s="264"/>
      <c r="E72" s="168">
        <f>IF(ISNA(VLOOKUP(B72,Equiprate!$A$2:$I$3,3,FALSE)),"",VLOOKUP(B72,Equiprate!$A$2:$I$3,3,FALSE))</f>
        <v>0</v>
      </c>
      <c r="F72" s="158"/>
      <c r="G72" s="159">
        <f>IF(ISNA(VLOOKUP(B72,Equiprate!$A$2:$I$3,8,FALSE)),"",VLOOKUP(B72,Equiprate!$A$2:$I$3,8,FALSE))</f>
        <v>0</v>
      </c>
      <c r="H72" s="161">
        <f>IF(ISNA(VLOOKUP(B72,Equiprate!$A$2:$I$3,9,FALSE)),"0",VLOOKUP(B72,Equiprate!$A$2:$I$3,9,FALSE))</f>
        <v>0</v>
      </c>
      <c r="I72" s="160"/>
      <c r="J72" s="127"/>
      <c r="K72" s="127"/>
      <c r="L72" s="127"/>
      <c r="M72" s="127"/>
      <c r="N72" s="127"/>
      <c r="O72" s="127"/>
      <c r="P72" s="127"/>
      <c r="Q72" s="127"/>
      <c r="R72" s="127"/>
      <c r="S72" s="127"/>
      <c r="T72" s="127"/>
      <c r="U72" s="127"/>
      <c r="V72" s="127"/>
      <c r="W72" s="127"/>
      <c r="X72" s="127"/>
      <c r="Y72" s="127"/>
      <c r="Z72" s="127"/>
      <c r="AA72" s="127"/>
      <c r="AB72" s="127"/>
      <c r="AC72" s="162"/>
      <c r="AD72" s="164">
        <f t="shared" si="4"/>
        <v>0</v>
      </c>
      <c r="AE72" s="128">
        <f t="shared" si="5"/>
        <v>0</v>
      </c>
      <c r="AG72" s="2"/>
    </row>
    <row r="73" spans="2:33" ht="25.5" customHeight="1" x14ac:dyDescent="0.25">
      <c r="B73" s="38"/>
      <c r="C73" s="264"/>
      <c r="D73" s="264"/>
      <c r="E73" s="168">
        <f>IF(ISNA(VLOOKUP(B73,Equiprate!$A$2:$I$3,3,FALSE)),"",VLOOKUP(B73,Equiprate!$A$2:$I$3,3,FALSE))</f>
        <v>0</v>
      </c>
      <c r="F73" s="158"/>
      <c r="G73" s="159">
        <f>IF(ISNA(VLOOKUP(B73,Equiprate!$A$2:$I$3,8,FALSE)),"",VLOOKUP(B73,Equiprate!$A$2:$I$3,8,FALSE))</f>
        <v>0</v>
      </c>
      <c r="H73" s="161">
        <f>IF(ISNA(VLOOKUP(B73,Equiprate!$A$2:$I$3,9,FALSE)),"0",VLOOKUP(B73,Equiprate!$A$2:$I$3,9,FALSE))</f>
        <v>0</v>
      </c>
      <c r="I73" s="160"/>
      <c r="J73" s="127"/>
      <c r="K73" s="127"/>
      <c r="L73" s="127"/>
      <c r="M73" s="127"/>
      <c r="N73" s="127"/>
      <c r="O73" s="127"/>
      <c r="P73" s="127"/>
      <c r="Q73" s="127"/>
      <c r="R73" s="127"/>
      <c r="S73" s="127"/>
      <c r="T73" s="127"/>
      <c r="U73" s="127"/>
      <c r="V73" s="127"/>
      <c r="W73" s="127"/>
      <c r="X73" s="127"/>
      <c r="Y73" s="127"/>
      <c r="Z73" s="127"/>
      <c r="AA73" s="127"/>
      <c r="AB73" s="127"/>
      <c r="AC73" s="162"/>
      <c r="AD73" s="164">
        <f t="shared" si="4"/>
        <v>0</v>
      </c>
      <c r="AE73" s="128">
        <f t="shared" si="5"/>
        <v>0</v>
      </c>
      <c r="AG73" s="2"/>
    </row>
    <row r="74" spans="2:33" ht="25.5" customHeight="1" x14ac:dyDescent="0.25">
      <c r="B74" s="38"/>
      <c r="C74" s="264"/>
      <c r="D74" s="264"/>
      <c r="E74" s="168">
        <f>IF(ISNA(VLOOKUP(B74,Equiprate!$A$2:$I$3,3,FALSE)),"",VLOOKUP(B74,Equiprate!$A$2:$I$3,3,FALSE))</f>
        <v>0</v>
      </c>
      <c r="F74" s="158"/>
      <c r="G74" s="159">
        <f>IF(ISNA(VLOOKUP(B74,Equiprate!$A$2:$I$3,8,FALSE)),"",VLOOKUP(B74,Equiprate!$A$2:$I$3,8,FALSE))</f>
        <v>0</v>
      </c>
      <c r="H74" s="161">
        <f>IF(ISNA(VLOOKUP(B74,Equiprate!$A$2:$I$3,9,FALSE)),"0",VLOOKUP(B74,Equiprate!$A$2:$I$3,9,FALSE))</f>
        <v>0</v>
      </c>
      <c r="I74" s="160"/>
      <c r="J74" s="127"/>
      <c r="K74" s="127"/>
      <c r="L74" s="127"/>
      <c r="M74" s="127"/>
      <c r="N74" s="127"/>
      <c r="O74" s="127"/>
      <c r="P74" s="127"/>
      <c r="Q74" s="127"/>
      <c r="R74" s="127"/>
      <c r="S74" s="127"/>
      <c r="T74" s="127"/>
      <c r="U74" s="127"/>
      <c r="V74" s="127"/>
      <c r="W74" s="127"/>
      <c r="X74" s="127"/>
      <c r="Y74" s="127"/>
      <c r="Z74" s="127"/>
      <c r="AA74" s="127"/>
      <c r="AB74" s="127"/>
      <c r="AC74" s="162"/>
      <c r="AD74" s="164">
        <f t="shared" si="4"/>
        <v>0</v>
      </c>
      <c r="AE74" s="128">
        <f t="shared" si="5"/>
        <v>0</v>
      </c>
      <c r="AG74" s="2"/>
    </row>
    <row r="75" spans="2:33" ht="25.5" customHeight="1" x14ac:dyDescent="0.25">
      <c r="B75" s="38"/>
      <c r="C75" s="264"/>
      <c r="D75" s="264"/>
      <c r="E75" s="168">
        <f>IF(ISNA(VLOOKUP(B75,Equiprate!$A$2:$I$3,3,FALSE)),"",VLOOKUP(B75,Equiprate!$A$2:$I$3,3,FALSE))</f>
        <v>0</v>
      </c>
      <c r="F75" s="158"/>
      <c r="G75" s="159">
        <f>IF(ISNA(VLOOKUP(B75,Equiprate!$A$2:$I$3,8,FALSE)),"",VLOOKUP(B75,Equiprate!$A$2:$I$3,8,FALSE))</f>
        <v>0</v>
      </c>
      <c r="H75" s="161">
        <f>IF(ISNA(VLOOKUP(B75,Equiprate!$A$2:$I$3,9,FALSE)),"0",VLOOKUP(B75,Equiprate!$A$2:$I$3,9,FALSE))</f>
        <v>0</v>
      </c>
      <c r="I75" s="160"/>
      <c r="J75" s="127"/>
      <c r="K75" s="127"/>
      <c r="L75" s="127"/>
      <c r="M75" s="127"/>
      <c r="N75" s="127"/>
      <c r="O75" s="127"/>
      <c r="P75" s="127"/>
      <c r="Q75" s="127"/>
      <c r="R75" s="127"/>
      <c r="S75" s="127"/>
      <c r="T75" s="127"/>
      <c r="U75" s="127"/>
      <c r="V75" s="127"/>
      <c r="W75" s="127"/>
      <c r="X75" s="127"/>
      <c r="Y75" s="127"/>
      <c r="Z75" s="127"/>
      <c r="AA75" s="127"/>
      <c r="AB75" s="127"/>
      <c r="AC75" s="162"/>
      <c r="AD75" s="164">
        <f t="shared" si="4"/>
        <v>0</v>
      </c>
      <c r="AE75" s="128">
        <f t="shared" si="5"/>
        <v>0</v>
      </c>
      <c r="AG75" s="2"/>
    </row>
    <row r="76" spans="2:33" ht="25.5" customHeight="1" x14ac:dyDescent="0.25">
      <c r="B76" s="38"/>
      <c r="C76" s="264"/>
      <c r="D76" s="264"/>
      <c r="E76" s="168">
        <f>IF(ISNA(VLOOKUP(B76,Equiprate!$A$2:$I$3,3,FALSE)),"",VLOOKUP(B76,Equiprate!$A$2:$I$3,3,FALSE))</f>
        <v>0</v>
      </c>
      <c r="F76" s="158"/>
      <c r="G76" s="159">
        <f>IF(ISNA(VLOOKUP(B76,Equiprate!$A$2:$I$3,8,FALSE)),"",VLOOKUP(B76,Equiprate!$A$2:$I$3,8,FALSE))</f>
        <v>0</v>
      </c>
      <c r="H76" s="161">
        <f>IF(ISNA(VLOOKUP(B76,Equiprate!$A$2:$I$3,9,FALSE)),"0",VLOOKUP(B76,Equiprate!$A$2:$I$3,9,FALSE))</f>
        <v>0</v>
      </c>
      <c r="I76" s="160"/>
      <c r="J76" s="127"/>
      <c r="K76" s="127"/>
      <c r="L76" s="127"/>
      <c r="M76" s="127"/>
      <c r="N76" s="127"/>
      <c r="O76" s="127"/>
      <c r="P76" s="127"/>
      <c r="Q76" s="127"/>
      <c r="R76" s="127"/>
      <c r="S76" s="127"/>
      <c r="T76" s="127"/>
      <c r="U76" s="127"/>
      <c r="V76" s="127"/>
      <c r="W76" s="127"/>
      <c r="X76" s="127"/>
      <c r="Y76" s="127"/>
      <c r="Z76" s="127"/>
      <c r="AA76" s="127"/>
      <c r="AB76" s="127"/>
      <c r="AC76" s="162"/>
      <c r="AD76" s="164">
        <f t="shared" si="4"/>
        <v>0</v>
      </c>
      <c r="AE76" s="128">
        <f t="shared" si="5"/>
        <v>0</v>
      </c>
      <c r="AG76" s="2"/>
    </row>
    <row r="77" spans="2:33" ht="25.5" customHeight="1" x14ac:dyDescent="0.25">
      <c r="B77" s="38"/>
      <c r="C77" s="264"/>
      <c r="D77" s="264"/>
      <c r="E77" s="168">
        <f>IF(ISNA(VLOOKUP(B77,Equiprate!$A$2:$I$3,3,FALSE)),"",VLOOKUP(B77,Equiprate!$A$2:$I$3,3,FALSE))</f>
        <v>0</v>
      </c>
      <c r="F77" s="158"/>
      <c r="G77" s="159">
        <f>IF(ISNA(VLOOKUP(B77,Equiprate!$A$2:$I$3,8,FALSE)),"",VLOOKUP(B77,Equiprate!$A$2:$I$3,8,FALSE))</f>
        <v>0</v>
      </c>
      <c r="H77" s="161">
        <f>IF(ISNA(VLOOKUP(B77,Equiprate!$A$2:$I$3,9,FALSE)),"0",VLOOKUP(B77,Equiprate!$A$2:$I$3,9,FALSE))</f>
        <v>0</v>
      </c>
      <c r="I77" s="160"/>
      <c r="J77" s="127"/>
      <c r="K77" s="127"/>
      <c r="L77" s="127"/>
      <c r="M77" s="127"/>
      <c r="N77" s="127"/>
      <c r="O77" s="127"/>
      <c r="P77" s="127"/>
      <c r="Q77" s="127"/>
      <c r="R77" s="127"/>
      <c r="S77" s="127"/>
      <c r="T77" s="127"/>
      <c r="U77" s="127"/>
      <c r="V77" s="127"/>
      <c r="W77" s="127"/>
      <c r="X77" s="127"/>
      <c r="Y77" s="127"/>
      <c r="Z77" s="127"/>
      <c r="AA77" s="127"/>
      <c r="AB77" s="127"/>
      <c r="AC77" s="162"/>
      <c r="AD77" s="164">
        <f t="shared" si="4"/>
        <v>0</v>
      </c>
      <c r="AE77" s="128">
        <f t="shared" si="5"/>
        <v>0</v>
      </c>
      <c r="AG77" s="2"/>
    </row>
  </sheetData>
  <mergeCells count="12">
    <mergeCell ref="I6:AC7"/>
    <mergeCell ref="B6:H7"/>
    <mergeCell ref="AA5:AE5"/>
    <mergeCell ref="B2:AE2"/>
    <mergeCell ref="B3:AE3"/>
    <mergeCell ref="U4:W4"/>
    <mergeCell ref="X4:Z4"/>
    <mergeCell ref="U5:W5"/>
    <mergeCell ref="X5:Z5"/>
    <mergeCell ref="AA4:AE4"/>
    <mergeCell ref="B5:T5"/>
    <mergeCell ref="B4:T4"/>
  </mergeCells>
  <phoneticPr fontId="0" type="noConversion"/>
  <dataValidations count="4">
    <dataValidation allowBlank="1" showInputMessage="1" showErrorMessage="1" error="You may only enter up to 24 hours per equipment item per day!" sqref="I9:AC77"/>
    <dataValidation type="list" allowBlank="1" showInputMessage="1" showErrorMessage="1" sqref="AL1">
      <formula1>$AI$1:$AK$1</formula1>
    </dataValidation>
    <dataValidation type="list" allowBlank="1" showInputMessage="1" showErrorMessage="1" sqref="F9:F77">
      <formula1>$AH$3:$AH$4</formula1>
    </dataValidation>
    <dataValidation type="list" allowBlank="1" showInputMessage="1" showErrorMessage="1" sqref="B9:B77">
      <formula1>Equiprate</formula1>
    </dataValidation>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157"/>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4"/>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4"/>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5"/>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4"/>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4"/>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4"/>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4"/>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4"/>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4"/>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4"/>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4"/>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4"/>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4"/>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4"/>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4"/>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4"/>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4"/>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4"/>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4"/>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4"/>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4"/>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4"/>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4"/>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157"/>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157"/>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5:C5"/>
    <mergeCell ref="B2:J2"/>
    <mergeCell ref="B3:J3"/>
    <mergeCell ref="B4:C4"/>
    <mergeCell ref="B6:B7"/>
    <mergeCell ref="C6:C7"/>
    <mergeCell ref="F6:F7"/>
    <mergeCell ref="G6:G7"/>
    <mergeCell ref="H6:I6"/>
    <mergeCell ref="J6:J7"/>
    <mergeCell ref="H5:J5"/>
    <mergeCell ref="H4:J4"/>
    <mergeCell ref="D4:E4"/>
    <mergeCell ref="D5:E5"/>
    <mergeCell ref="F5:G5"/>
    <mergeCell ref="F4:G4"/>
  </mergeCells>
  <phoneticPr fontId="0" type="noConversion"/>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5"/>
  </sheetPr>
  <dimension ref="B1:AL58"/>
  <sheetViews>
    <sheetView showGridLines="0" showZeros="0" zoomScale="85" zoomScaleNormal="85" zoomScaleSheetLayoutView="64" workbookViewId="0">
      <pane xSplit="8" ySplit="8" topLeftCell="K9" activePane="bottomRight" state="frozen"/>
      <selection pane="topRight" activeCell="I1" sqref="I1"/>
      <selection pane="bottomLeft" activeCell="A9" sqref="A9"/>
      <selection pane="bottomRight" activeCell="B12" sqref="B12"/>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2)'!F9</f>
        <v>0</v>
      </c>
      <c r="J8" s="283">
        <f>'LABOR(Part 2)'!G9</f>
        <v>0</v>
      </c>
      <c r="K8" s="283">
        <f>'LABOR(Part 2)'!H9</f>
        <v>0</v>
      </c>
      <c r="L8" s="283">
        <f>'LABOR(Part 2)'!I9</f>
        <v>0</v>
      </c>
      <c r="M8" s="283">
        <f>'LABOR(Part 2)'!J9</f>
        <v>0</v>
      </c>
      <c r="N8" s="283">
        <f>'LABOR(Part 2)'!K9</f>
        <v>0</v>
      </c>
      <c r="O8" s="283">
        <f>'LABOR(Part 2)'!L9</f>
        <v>0</v>
      </c>
      <c r="P8" s="283">
        <f>'LABOR(Part 2)'!M9</f>
        <v>0</v>
      </c>
      <c r="Q8" s="283">
        <f>'LABOR(Part 2)'!N9</f>
        <v>0</v>
      </c>
      <c r="R8" s="283">
        <f>'LABOR(Part 2)'!O9</f>
        <v>0</v>
      </c>
      <c r="S8" s="283">
        <f>'LABOR(Part 2)'!P9</f>
        <v>0</v>
      </c>
      <c r="T8" s="283">
        <f>'LABOR(Part 2)'!Q9</f>
        <v>0</v>
      </c>
      <c r="U8" s="283">
        <f>'LABOR(Part 2)'!R9</f>
        <v>0</v>
      </c>
      <c r="V8" s="283">
        <f>'LABOR(Part 2)'!S9</f>
        <v>0</v>
      </c>
      <c r="W8" s="283">
        <f>'LABOR(Part 2)'!T9</f>
        <v>0</v>
      </c>
      <c r="X8" s="283">
        <f>'LABOR(Part 2)'!U9</f>
        <v>0</v>
      </c>
      <c r="Y8" s="283">
        <f>'LABOR(Part 2)'!V9</f>
        <v>0</v>
      </c>
      <c r="Z8" s="283">
        <f>'LABOR(Part 2)'!W9</f>
        <v>0</v>
      </c>
      <c r="AA8" s="283">
        <f>'LABOR(Part 2)'!X9</f>
        <v>0</v>
      </c>
      <c r="AB8" s="283">
        <f>'LABOR(Part 2)'!Y9</f>
        <v>0</v>
      </c>
      <c r="AC8" s="283">
        <f>'LABOR(Part 2)'!Z9</f>
        <v>0</v>
      </c>
      <c r="AD8" s="236">
        <f>SUM(AD9:AD1018)</f>
        <v>0</v>
      </c>
      <c r="AE8" s="237">
        <f>SUM(AE9:AE1018)</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8"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8"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ref="AD39:AD58" si="2">SUM(I39:AC39)</f>
        <v>0</v>
      </c>
      <c r="AE39" s="128">
        <f t="shared" ref="AE39:AE58" si="3">H39*AD39</f>
        <v>0</v>
      </c>
      <c r="AG39" s="2"/>
    </row>
    <row r="40" spans="2:33" ht="25.5" customHeight="1" x14ac:dyDescent="0.25">
      <c r="B40" s="38"/>
      <c r="C40" s="264"/>
      <c r="D40" s="264"/>
      <c r="E40" s="168">
        <f>IF(ISNA(VLOOKUP(B40,Equiprate!$A$2:$I$3,3,FALSE)),"",VLOOKUP(B40,Equiprate!$A$2:$I$3,3,FALSE))</f>
        <v>0</v>
      </c>
      <c r="F40" s="158"/>
      <c r="G40" s="159">
        <f>IF(ISNA(VLOOKUP(B40,Equiprate!$A$2:$I$3,8,FALSE)),"",VLOOKUP(B40,Equiprate!$A$2:$I$3,8,FALSE))</f>
        <v>0</v>
      </c>
      <c r="H40" s="161">
        <f>IF(ISNA(VLOOKUP(B40,Equiprate!$A$2:$I$3,9,FALSE)),"0",VLOOKUP(B40,Equiprate!$A$2:$I$3,9,FALSE))</f>
        <v>0</v>
      </c>
      <c r="I40" s="160"/>
      <c r="J40" s="127"/>
      <c r="K40" s="127"/>
      <c r="L40" s="127"/>
      <c r="M40" s="127"/>
      <c r="N40" s="127"/>
      <c r="O40" s="127"/>
      <c r="P40" s="127"/>
      <c r="Q40" s="127"/>
      <c r="R40" s="127"/>
      <c r="S40" s="127"/>
      <c r="T40" s="127"/>
      <c r="U40" s="127"/>
      <c r="V40" s="127"/>
      <c r="W40" s="127"/>
      <c r="X40" s="127"/>
      <c r="Y40" s="127"/>
      <c r="Z40" s="127"/>
      <c r="AA40" s="127"/>
      <c r="AB40" s="127"/>
      <c r="AC40" s="162"/>
      <c r="AD40" s="164">
        <f t="shared" si="2"/>
        <v>0</v>
      </c>
      <c r="AE40" s="128">
        <f t="shared" si="3"/>
        <v>0</v>
      </c>
      <c r="AG40" s="2"/>
    </row>
    <row r="41" spans="2:33" ht="25.5" customHeight="1" x14ac:dyDescent="0.25">
      <c r="B41" s="38"/>
      <c r="C41" s="264"/>
      <c r="D41" s="264"/>
      <c r="E41" s="168">
        <f>IF(ISNA(VLOOKUP(B41,Equiprate!$A$2:$I$3,3,FALSE)),"",VLOOKUP(B41,Equiprate!$A$2:$I$3,3,FALSE))</f>
        <v>0</v>
      </c>
      <c r="F41" s="158"/>
      <c r="G41" s="159">
        <f>IF(ISNA(VLOOKUP(B41,Equiprate!$A$2:$I$3,8,FALSE)),"",VLOOKUP(B41,Equiprate!$A$2:$I$3,8,FALSE))</f>
        <v>0</v>
      </c>
      <c r="H41" s="161">
        <f>IF(ISNA(VLOOKUP(B41,Equiprate!$A$2:$I$3,9,FALSE)),"0",VLOOKUP(B41,Equiprate!$A$2:$I$3,9,FALSE))</f>
        <v>0</v>
      </c>
      <c r="I41" s="160"/>
      <c r="J41" s="127"/>
      <c r="K41" s="127"/>
      <c r="L41" s="127"/>
      <c r="M41" s="127"/>
      <c r="N41" s="127"/>
      <c r="O41" s="127"/>
      <c r="P41" s="127"/>
      <c r="Q41" s="127"/>
      <c r="R41" s="127"/>
      <c r="S41" s="127"/>
      <c r="T41" s="127"/>
      <c r="U41" s="127"/>
      <c r="V41" s="127"/>
      <c r="W41" s="127"/>
      <c r="X41" s="127"/>
      <c r="Y41" s="127"/>
      <c r="Z41" s="127"/>
      <c r="AA41" s="127"/>
      <c r="AB41" s="127"/>
      <c r="AC41" s="162"/>
      <c r="AD41" s="164">
        <f t="shared" si="2"/>
        <v>0</v>
      </c>
      <c r="AE41" s="128">
        <f t="shared" si="3"/>
        <v>0</v>
      </c>
      <c r="AG41" s="2"/>
    </row>
    <row r="42" spans="2:33" ht="25.5" customHeight="1" x14ac:dyDescent="0.25">
      <c r="B42" s="38"/>
      <c r="C42" s="264"/>
      <c r="D42" s="264"/>
      <c r="E42" s="168">
        <f>IF(ISNA(VLOOKUP(B42,Equiprate!$A$2:$I$3,3,FALSE)),"",VLOOKUP(B42,Equiprate!$A$2:$I$3,3,FALSE))</f>
        <v>0</v>
      </c>
      <c r="F42" s="158"/>
      <c r="G42" s="159">
        <f>IF(ISNA(VLOOKUP(B42,Equiprate!$A$2:$I$3,8,FALSE)),"",VLOOKUP(B42,Equiprate!$A$2:$I$3,8,FALSE))</f>
        <v>0</v>
      </c>
      <c r="H42" s="161">
        <f>IF(ISNA(VLOOKUP(B42,Equiprate!$A$2:$I$3,9,FALSE)),"0",VLOOKUP(B42,Equiprate!$A$2:$I$3,9,FALSE))</f>
        <v>0</v>
      </c>
      <c r="I42" s="160"/>
      <c r="J42" s="127"/>
      <c r="K42" s="127"/>
      <c r="L42" s="127"/>
      <c r="M42" s="127"/>
      <c r="N42" s="127"/>
      <c r="O42" s="127"/>
      <c r="P42" s="127"/>
      <c r="Q42" s="127"/>
      <c r="R42" s="127"/>
      <c r="S42" s="127"/>
      <c r="T42" s="127"/>
      <c r="U42" s="127"/>
      <c r="V42" s="127"/>
      <c r="W42" s="127"/>
      <c r="X42" s="127"/>
      <c r="Y42" s="127"/>
      <c r="Z42" s="127"/>
      <c r="AA42" s="127"/>
      <c r="AB42" s="127"/>
      <c r="AC42" s="162"/>
      <c r="AD42" s="164">
        <f t="shared" si="2"/>
        <v>0</v>
      </c>
      <c r="AE42" s="128">
        <f t="shared" si="3"/>
        <v>0</v>
      </c>
      <c r="AG42" s="2"/>
    </row>
    <row r="43" spans="2:33" ht="25.5" customHeight="1" x14ac:dyDescent="0.25">
      <c r="B43" s="38"/>
      <c r="C43" s="264"/>
      <c r="D43" s="264"/>
      <c r="E43" s="168">
        <f>IF(ISNA(VLOOKUP(B43,Equiprate!$A$2:$I$3,3,FALSE)),"",VLOOKUP(B43,Equiprate!$A$2:$I$3,3,FALSE))</f>
        <v>0</v>
      </c>
      <c r="F43" s="158"/>
      <c r="G43" s="159">
        <f>IF(ISNA(VLOOKUP(B43,Equiprate!$A$2:$I$3,8,FALSE)),"",VLOOKUP(B43,Equiprate!$A$2:$I$3,8,FALSE))</f>
        <v>0</v>
      </c>
      <c r="H43" s="161">
        <f>IF(ISNA(VLOOKUP(B43,Equiprate!$A$2:$I$3,9,FALSE)),"0",VLOOKUP(B43,Equiprate!$A$2:$I$3,9,FALSE))</f>
        <v>0</v>
      </c>
      <c r="I43" s="160"/>
      <c r="J43" s="127"/>
      <c r="K43" s="127"/>
      <c r="L43" s="127"/>
      <c r="M43" s="127"/>
      <c r="N43" s="127"/>
      <c r="O43" s="127"/>
      <c r="P43" s="127"/>
      <c r="Q43" s="127"/>
      <c r="R43" s="127"/>
      <c r="S43" s="127"/>
      <c r="T43" s="127"/>
      <c r="U43" s="127"/>
      <c r="V43" s="127"/>
      <c r="W43" s="127"/>
      <c r="X43" s="127"/>
      <c r="Y43" s="127"/>
      <c r="Z43" s="127"/>
      <c r="AA43" s="127"/>
      <c r="AB43" s="127"/>
      <c r="AC43" s="162"/>
      <c r="AD43" s="164">
        <f t="shared" si="2"/>
        <v>0</v>
      </c>
      <c r="AE43" s="128">
        <f t="shared" si="3"/>
        <v>0</v>
      </c>
      <c r="AG43" s="2"/>
    </row>
    <row r="44" spans="2:33" ht="25.5" customHeight="1" x14ac:dyDescent="0.25">
      <c r="B44" s="38"/>
      <c r="C44" s="264"/>
      <c r="D44" s="264"/>
      <c r="E44" s="168">
        <f>IF(ISNA(VLOOKUP(B44,Equiprate!$A$2:$I$3,3,FALSE)),"",VLOOKUP(B44,Equiprate!$A$2:$I$3,3,FALSE))</f>
        <v>0</v>
      </c>
      <c r="F44" s="158"/>
      <c r="G44" s="159">
        <f>IF(ISNA(VLOOKUP(B44,Equiprate!$A$2:$I$3,8,FALSE)),"",VLOOKUP(B44,Equiprate!$A$2:$I$3,8,FALSE))</f>
        <v>0</v>
      </c>
      <c r="H44" s="161">
        <f>IF(ISNA(VLOOKUP(B44,Equiprate!$A$2:$I$3,9,FALSE)),"0",VLOOKUP(B44,Equiprate!$A$2:$I$3,9,FALSE))</f>
        <v>0</v>
      </c>
      <c r="I44" s="160"/>
      <c r="J44" s="127"/>
      <c r="K44" s="127"/>
      <c r="L44" s="127"/>
      <c r="M44" s="127"/>
      <c r="N44" s="127"/>
      <c r="O44" s="127"/>
      <c r="P44" s="127"/>
      <c r="Q44" s="127"/>
      <c r="R44" s="127"/>
      <c r="S44" s="127"/>
      <c r="T44" s="127"/>
      <c r="U44" s="127"/>
      <c r="V44" s="127"/>
      <c r="W44" s="127"/>
      <c r="X44" s="127"/>
      <c r="Y44" s="127"/>
      <c r="Z44" s="127"/>
      <c r="AA44" s="127"/>
      <c r="AB44" s="127"/>
      <c r="AC44" s="162"/>
      <c r="AD44" s="164">
        <f t="shared" si="2"/>
        <v>0</v>
      </c>
      <c r="AE44" s="128">
        <f t="shared" si="3"/>
        <v>0</v>
      </c>
      <c r="AG44" s="2"/>
    </row>
    <row r="45" spans="2:33" ht="25.5" customHeight="1" x14ac:dyDescent="0.25">
      <c r="B45" s="38"/>
      <c r="C45" s="264"/>
      <c r="D45" s="264"/>
      <c r="E45" s="168">
        <f>IF(ISNA(VLOOKUP(B45,Equiprate!$A$2:$I$3,3,FALSE)),"",VLOOKUP(B45,Equiprate!$A$2:$I$3,3,FALSE))</f>
        <v>0</v>
      </c>
      <c r="F45" s="158"/>
      <c r="G45" s="159">
        <f>IF(ISNA(VLOOKUP(B45,Equiprate!$A$2:$I$3,8,FALSE)),"",VLOOKUP(B45,Equiprate!$A$2:$I$3,8,FALSE))</f>
        <v>0</v>
      </c>
      <c r="H45" s="161">
        <f>IF(ISNA(VLOOKUP(B45,Equiprate!$A$2:$I$3,9,FALSE)),"0",VLOOKUP(B45,Equiprate!$A$2:$I$3,9,FALSE))</f>
        <v>0</v>
      </c>
      <c r="I45" s="160"/>
      <c r="J45" s="127"/>
      <c r="K45" s="127"/>
      <c r="L45" s="127"/>
      <c r="M45" s="127"/>
      <c r="N45" s="127"/>
      <c r="O45" s="127"/>
      <c r="P45" s="127"/>
      <c r="Q45" s="127"/>
      <c r="R45" s="127"/>
      <c r="S45" s="127"/>
      <c r="T45" s="127"/>
      <c r="U45" s="127"/>
      <c r="V45" s="127"/>
      <c r="W45" s="127"/>
      <c r="X45" s="127"/>
      <c r="Y45" s="127"/>
      <c r="Z45" s="127"/>
      <c r="AA45" s="127"/>
      <c r="AB45" s="127"/>
      <c r="AC45" s="162"/>
      <c r="AD45" s="164">
        <f t="shared" si="2"/>
        <v>0</v>
      </c>
      <c r="AE45" s="128">
        <f t="shared" si="3"/>
        <v>0</v>
      </c>
      <c r="AG45" s="2"/>
    </row>
    <row r="46" spans="2:33" ht="25.5" customHeight="1" x14ac:dyDescent="0.25">
      <c r="B46" s="38"/>
      <c r="C46" s="264"/>
      <c r="D46" s="264"/>
      <c r="E46" s="168">
        <f>IF(ISNA(VLOOKUP(B46,Equiprate!$A$2:$I$3,3,FALSE)),"",VLOOKUP(B46,Equiprate!$A$2:$I$3,3,FALSE))</f>
        <v>0</v>
      </c>
      <c r="F46" s="158"/>
      <c r="G46" s="159">
        <f>IF(ISNA(VLOOKUP(B46,Equiprate!$A$2:$I$3,8,FALSE)),"",VLOOKUP(B46,Equiprate!$A$2:$I$3,8,FALSE))</f>
        <v>0</v>
      </c>
      <c r="H46" s="161">
        <f>IF(ISNA(VLOOKUP(B46,Equiprate!$A$2:$I$3,9,FALSE)),"0",VLOOKUP(B46,Equiprate!$A$2:$I$3,9,FALSE))</f>
        <v>0</v>
      </c>
      <c r="I46" s="160"/>
      <c r="J46" s="127"/>
      <c r="K46" s="127"/>
      <c r="L46" s="127"/>
      <c r="M46" s="127"/>
      <c r="N46" s="127"/>
      <c r="O46" s="127"/>
      <c r="P46" s="127"/>
      <c r="Q46" s="127"/>
      <c r="R46" s="127"/>
      <c r="S46" s="127"/>
      <c r="T46" s="127"/>
      <c r="U46" s="127"/>
      <c r="V46" s="127"/>
      <c r="W46" s="127"/>
      <c r="X46" s="127"/>
      <c r="Y46" s="127"/>
      <c r="Z46" s="127"/>
      <c r="AA46" s="127"/>
      <c r="AB46" s="127"/>
      <c r="AC46" s="162"/>
      <c r="AD46" s="164">
        <f t="shared" si="2"/>
        <v>0</v>
      </c>
      <c r="AE46" s="128">
        <f t="shared" si="3"/>
        <v>0</v>
      </c>
      <c r="AG46" s="2"/>
    </row>
    <row r="47" spans="2:33" ht="25.5" customHeight="1" x14ac:dyDescent="0.25">
      <c r="B47" s="38"/>
      <c r="C47" s="264"/>
      <c r="D47" s="264"/>
      <c r="E47" s="168">
        <f>IF(ISNA(VLOOKUP(B47,Equiprate!$A$2:$I$3,3,FALSE)),"",VLOOKUP(B47,Equiprate!$A$2:$I$3,3,FALSE))</f>
        <v>0</v>
      </c>
      <c r="F47" s="158"/>
      <c r="G47" s="159">
        <f>IF(ISNA(VLOOKUP(B47,Equiprate!$A$2:$I$3,8,FALSE)),"",VLOOKUP(B47,Equiprate!$A$2:$I$3,8,FALSE))</f>
        <v>0</v>
      </c>
      <c r="H47" s="161">
        <f>IF(ISNA(VLOOKUP(B47,Equiprate!$A$2:$I$3,9,FALSE)),"0",VLOOKUP(B47,Equiprate!$A$2:$I$3,9,FALSE))</f>
        <v>0</v>
      </c>
      <c r="I47" s="160"/>
      <c r="J47" s="127"/>
      <c r="K47" s="127"/>
      <c r="L47" s="127"/>
      <c r="M47" s="127"/>
      <c r="N47" s="127"/>
      <c r="O47" s="127"/>
      <c r="P47" s="127"/>
      <c r="Q47" s="127"/>
      <c r="R47" s="127"/>
      <c r="S47" s="127"/>
      <c r="T47" s="127"/>
      <c r="U47" s="127"/>
      <c r="V47" s="127"/>
      <c r="W47" s="127"/>
      <c r="X47" s="127"/>
      <c r="Y47" s="127"/>
      <c r="Z47" s="127"/>
      <c r="AA47" s="127"/>
      <c r="AB47" s="127"/>
      <c r="AC47" s="162"/>
      <c r="AD47" s="164">
        <f t="shared" si="2"/>
        <v>0</v>
      </c>
      <c r="AE47" s="128">
        <f t="shared" si="3"/>
        <v>0</v>
      </c>
      <c r="AG47" s="2"/>
    </row>
    <row r="48" spans="2:33" ht="25.5" customHeight="1" x14ac:dyDescent="0.25">
      <c r="B48" s="38"/>
      <c r="C48" s="264"/>
      <c r="D48" s="264"/>
      <c r="E48" s="168">
        <f>IF(ISNA(VLOOKUP(B48,Equiprate!$A$2:$I$3,3,FALSE)),"",VLOOKUP(B48,Equiprate!$A$2:$I$3,3,FALSE))</f>
        <v>0</v>
      </c>
      <c r="F48" s="158"/>
      <c r="G48" s="159">
        <f>IF(ISNA(VLOOKUP(B48,Equiprate!$A$2:$I$3,8,FALSE)),"",VLOOKUP(B48,Equiprate!$A$2:$I$3,8,FALSE))</f>
        <v>0</v>
      </c>
      <c r="H48" s="161">
        <f>IF(ISNA(VLOOKUP(B48,Equiprate!$A$2:$I$3,9,FALSE)),"0",VLOOKUP(B48,Equiprate!$A$2:$I$3,9,FALSE))</f>
        <v>0</v>
      </c>
      <c r="I48" s="160"/>
      <c r="J48" s="127"/>
      <c r="K48" s="127"/>
      <c r="L48" s="127"/>
      <c r="M48" s="127"/>
      <c r="N48" s="127"/>
      <c r="O48" s="127"/>
      <c r="P48" s="127"/>
      <c r="Q48" s="127"/>
      <c r="R48" s="127"/>
      <c r="S48" s="127"/>
      <c r="T48" s="127"/>
      <c r="U48" s="127"/>
      <c r="V48" s="127"/>
      <c r="W48" s="127"/>
      <c r="X48" s="127"/>
      <c r="Y48" s="127"/>
      <c r="Z48" s="127"/>
      <c r="AA48" s="127"/>
      <c r="AB48" s="127"/>
      <c r="AC48" s="162"/>
      <c r="AD48" s="164">
        <f t="shared" si="2"/>
        <v>0</v>
      </c>
      <c r="AE48" s="128">
        <f t="shared" si="3"/>
        <v>0</v>
      </c>
      <c r="AG48" s="2"/>
    </row>
    <row r="49" spans="2:33" ht="25.5" customHeight="1" x14ac:dyDescent="0.25">
      <c r="B49" s="38"/>
      <c r="C49" s="264"/>
      <c r="D49" s="264"/>
      <c r="E49" s="168">
        <f>IF(ISNA(VLOOKUP(B49,Equiprate!$A$2:$I$3,3,FALSE)),"",VLOOKUP(B49,Equiprate!$A$2:$I$3,3,FALSE))</f>
        <v>0</v>
      </c>
      <c r="F49" s="158"/>
      <c r="G49" s="159">
        <f>IF(ISNA(VLOOKUP(B49,Equiprate!$A$2:$I$3,8,FALSE)),"",VLOOKUP(B49,Equiprate!$A$2:$I$3,8,FALSE))</f>
        <v>0</v>
      </c>
      <c r="H49" s="161">
        <f>IF(ISNA(VLOOKUP(B49,Equiprate!$A$2:$I$3,9,FALSE)),"0",VLOOKUP(B49,Equiprate!$A$2:$I$3,9,FALSE))</f>
        <v>0</v>
      </c>
      <c r="I49" s="160"/>
      <c r="J49" s="127"/>
      <c r="K49" s="127"/>
      <c r="L49" s="127"/>
      <c r="M49" s="127"/>
      <c r="N49" s="127"/>
      <c r="O49" s="127"/>
      <c r="P49" s="127"/>
      <c r="Q49" s="127"/>
      <c r="R49" s="127"/>
      <c r="S49" s="127"/>
      <c r="T49" s="127"/>
      <c r="U49" s="127"/>
      <c r="V49" s="127"/>
      <c r="W49" s="127"/>
      <c r="X49" s="127"/>
      <c r="Y49" s="127"/>
      <c r="Z49" s="127"/>
      <c r="AA49" s="127"/>
      <c r="AB49" s="127"/>
      <c r="AC49" s="162"/>
      <c r="AD49" s="164">
        <f t="shared" si="2"/>
        <v>0</v>
      </c>
      <c r="AE49" s="128">
        <f t="shared" si="3"/>
        <v>0</v>
      </c>
      <c r="AG49" s="2"/>
    </row>
    <row r="50" spans="2:33" ht="25.5" customHeight="1" x14ac:dyDescent="0.25">
      <c r="B50" s="38"/>
      <c r="C50" s="264"/>
      <c r="D50" s="264"/>
      <c r="E50" s="168">
        <f>IF(ISNA(VLOOKUP(B50,Equiprate!$A$2:$I$3,3,FALSE)),"",VLOOKUP(B50,Equiprate!$A$2:$I$3,3,FALSE))</f>
        <v>0</v>
      </c>
      <c r="F50" s="158"/>
      <c r="G50" s="159">
        <f>IF(ISNA(VLOOKUP(B50,Equiprate!$A$2:$I$3,8,FALSE)),"",VLOOKUP(B50,Equiprate!$A$2:$I$3,8,FALSE))</f>
        <v>0</v>
      </c>
      <c r="H50" s="161">
        <f>IF(ISNA(VLOOKUP(B50,Equiprate!$A$2:$I$3,9,FALSE)),"0",VLOOKUP(B50,Equiprate!$A$2:$I$3,9,FALSE))</f>
        <v>0</v>
      </c>
      <c r="I50" s="160"/>
      <c r="J50" s="127"/>
      <c r="K50" s="127"/>
      <c r="L50" s="127"/>
      <c r="M50" s="127"/>
      <c r="N50" s="127"/>
      <c r="O50" s="127"/>
      <c r="P50" s="127"/>
      <c r="Q50" s="127"/>
      <c r="R50" s="127"/>
      <c r="S50" s="127"/>
      <c r="T50" s="127"/>
      <c r="U50" s="127"/>
      <c r="V50" s="127"/>
      <c r="W50" s="127"/>
      <c r="X50" s="127"/>
      <c r="Y50" s="127"/>
      <c r="Z50" s="127"/>
      <c r="AA50" s="127"/>
      <c r="AB50" s="127"/>
      <c r="AC50" s="162"/>
      <c r="AD50" s="164">
        <f t="shared" si="2"/>
        <v>0</v>
      </c>
      <c r="AE50" s="128">
        <f t="shared" si="3"/>
        <v>0</v>
      </c>
      <c r="AG50" s="2"/>
    </row>
    <row r="51" spans="2:33" ht="25.5" customHeight="1" x14ac:dyDescent="0.25">
      <c r="B51" s="38"/>
      <c r="C51" s="264"/>
      <c r="D51" s="264"/>
      <c r="E51" s="168">
        <f>IF(ISNA(VLOOKUP(B51,Equiprate!$A$2:$I$3,3,FALSE)),"",VLOOKUP(B51,Equiprate!$A$2:$I$3,3,FALSE))</f>
        <v>0</v>
      </c>
      <c r="F51" s="158"/>
      <c r="G51" s="159">
        <f>IF(ISNA(VLOOKUP(B51,Equiprate!$A$2:$I$3,8,FALSE)),"",VLOOKUP(B51,Equiprate!$A$2:$I$3,8,FALSE))</f>
        <v>0</v>
      </c>
      <c r="H51" s="161">
        <f>IF(ISNA(VLOOKUP(B51,Equiprate!$A$2:$I$3,9,FALSE)),"0",VLOOKUP(B51,Equiprate!$A$2:$I$3,9,FALSE))</f>
        <v>0</v>
      </c>
      <c r="I51" s="160"/>
      <c r="J51" s="127"/>
      <c r="K51" s="127"/>
      <c r="L51" s="127"/>
      <c r="M51" s="127"/>
      <c r="N51" s="127"/>
      <c r="O51" s="127"/>
      <c r="P51" s="127"/>
      <c r="Q51" s="127"/>
      <c r="R51" s="127"/>
      <c r="S51" s="127"/>
      <c r="T51" s="127"/>
      <c r="U51" s="127"/>
      <c r="V51" s="127"/>
      <c r="W51" s="127"/>
      <c r="X51" s="127"/>
      <c r="Y51" s="127"/>
      <c r="Z51" s="127"/>
      <c r="AA51" s="127"/>
      <c r="AB51" s="127"/>
      <c r="AC51" s="162"/>
      <c r="AD51" s="164">
        <f t="shared" si="2"/>
        <v>0</v>
      </c>
      <c r="AE51" s="128">
        <f t="shared" si="3"/>
        <v>0</v>
      </c>
      <c r="AG51" s="2"/>
    </row>
    <row r="52" spans="2:33" ht="25.5" customHeight="1" x14ac:dyDescent="0.25">
      <c r="B52" s="38"/>
      <c r="C52" s="264"/>
      <c r="D52" s="264"/>
      <c r="E52" s="168">
        <f>IF(ISNA(VLOOKUP(B52,Equiprate!$A$2:$I$3,3,FALSE)),"",VLOOKUP(B52,Equiprate!$A$2:$I$3,3,FALSE))</f>
        <v>0</v>
      </c>
      <c r="F52" s="158"/>
      <c r="G52" s="159">
        <f>IF(ISNA(VLOOKUP(B52,Equiprate!$A$2:$I$3,8,FALSE)),"",VLOOKUP(B52,Equiprate!$A$2:$I$3,8,FALSE))</f>
        <v>0</v>
      </c>
      <c r="H52" s="161">
        <f>IF(ISNA(VLOOKUP(B52,Equiprate!$A$2:$I$3,9,FALSE)),"0",VLOOKUP(B52,Equiprate!$A$2:$I$3,9,FALSE))</f>
        <v>0</v>
      </c>
      <c r="I52" s="160"/>
      <c r="J52" s="127"/>
      <c r="K52" s="127"/>
      <c r="L52" s="127"/>
      <c r="M52" s="127"/>
      <c r="N52" s="127"/>
      <c r="O52" s="127"/>
      <c r="P52" s="127"/>
      <c r="Q52" s="127"/>
      <c r="R52" s="127"/>
      <c r="S52" s="127"/>
      <c r="T52" s="127"/>
      <c r="U52" s="127"/>
      <c r="V52" s="127"/>
      <c r="W52" s="127"/>
      <c r="X52" s="127"/>
      <c r="Y52" s="127"/>
      <c r="Z52" s="127"/>
      <c r="AA52" s="127"/>
      <c r="AB52" s="127"/>
      <c r="AC52" s="162"/>
      <c r="AD52" s="164">
        <f t="shared" si="2"/>
        <v>0</v>
      </c>
      <c r="AE52" s="128">
        <f t="shared" si="3"/>
        <v>0</v>
      </c>
      <c r="AG52" s="2"/>
    </row>
    <row r="53" spans="2:33" ht="25.5" customHeight="1" x14ac:dyDescent="0.25">
      <c r="B53" s="38"/>
      <c r="C53" s="264"/>
      <c r="D53" s="264"/>
      <c r="E53" s="168">
        <f>IF(ISNA(VLOOKUP(B53,Equiprate!$A$2:$I$3,3,FALSE)),"",VLOOKUP(B53,Equiprate!$A$2:$I$3,3,FALSE))</f>
        <v>0</v>
      </c>
      <c r="F53" s="158"/>
      <c r="G53" s="159">
        <f>IF(ISNA(VLOOKUP(B53,Equiprate!$A$2:$I$3,8,FALSE)),"",VLOOKUP(B53,Equiprate!$A$2:$I$3,8,FALSE))</f>
        <v>0</v>
      </c>
      <c r="H53" s="161">
        <f>IF(ISNA(VLOOKUP(B53,Equiprate!$A$2:$I$3,9,FALSE)),"0",VLOOKUP(B53,Equiprate!$A$2:$I$3,9,FALSE))</f>
        <v>0</v>
      </c>
      <c r="I53" s="160"/>
      <c r="J53" s="127"/>
      <c r="K53" s="127"/>
      <c r="L53" s="127"/>
      <c r="M53" s="127"/>
      <c r="N53" s="127"/>
      <c r="O53" s="127"/>
      <c r="P53" s="127"/>
      <c r="Q53" s="127"/>
      <c r="R53" s="127"/>
      <c r="S53" s="127"/>
      <c r="T53" s="127"/>
      <c r="U53" s="127"/>
      <c r="V53" s="127"/>
      <c r="W53" s="127"/>
      <c r="X53" s="127"/>
      <c r="Y53" s="127"/>
      <c r="Z53" s="127"/>
      <c r="AA53" s="127"/>
      <c r="AB53" s="127"/>
      <c r="AC53" s="162"/>
      <c r="AD53" s="164">
        <f t="shared" si="2"/>
        <v>0</v>
      </c>
      <c r="AE53" s="128">
        <f t="shared" si="3"/>
        <v>0</v>
      </c>
      <c r="AG53" s="2"/>
    </row>
    <row r="54" spans="2:33" ht="25.5" customHeight="1" x14ac:dyDescent="0.25">
      <c r="B54" s="38"/>
      <c r="C54" s="264"/>
      <c r="D54" s="264"/>
      <c r="E54" s="168">
        <f>IF(ISNA(VLOOKUP(B54,Equiprate!$A$2:$I$3,3,FALSE)),"",VLOOKUP(B54,Equiprate!$A$2:$I$3,3,FALSE))</f>
        <v>0</v>
      </c>
      <c r="F54" s="158"/>
      <c r="G54" s="159">
        <f>IF(ISNA(VLOOKUP(B54,Equiprate!$A$2:$I$3,8,FALSE)),"",VLOOKUP(B54,Equiprate!$A$2:$I$3,8,FALSE))</f>
        <v>0</v>
      </c>
      <c r="H54" s="161">
        <f>IF(ISNA(VLOOKUP(B54,Equiprate!$A$2:$I$3,9,FALSE)),"0",VLOOKUP(B54,Equiprate!$A$2:$I$3,9,FALSE))</f>
        <v>0</v>
      </c>
      <c r="I54" s="160"/>
      <c r="J54" s="127"/>
      <c r="K54" s="127"/>
      <c r="L54" s="127"/>
      <c r="M54" s="127"/>
      <c r="N54" s="127"/>
      <c r="O54" s="127"/>
      <c r="P54" s="127"/>
      <c r="Q54" s="127"/>
      <c r="R54" s="127"/>
      <c r="S54" s="127"/>
      <c r="T54" s="127"/>
      <c r="U54" s="127"/>
      <c r="V54" s="127"/>
      <c r="W54" s="127"/>
      <c r="X54" s="127"/>
      <c r="Y54" s="127"/>
      <c r="Z54" s="127"/>
      <c r="AA54" s="127"/>
      <c r="AB54" s="127"/>
      <c r="AC54" s="162"/>
      <c r="AD54" s="164">
        <f t="shared" si="2"/>
        <v>0</v>
      </c>
      <c r="AE54" s="128">
        <f t="shared" si="3"/>
        <v>0</v>
      </c>
      <c r="AG54" s="2"/>
    </row>
    <row r="55" spans="2:33" ht="25.5" customHeight="1" x14ac:dyDescent="0.25">
      <c r="B55" s="38"/>
      <c r="C55" s="264"/>
      <c r="D55" s="264"/>
      <c r="E55" s="168">
        <f>IF(ISNA(VLOOKUP(B55,Equiprate!$A$2:$I$3,3,FALSE)),"",VLOOKUP(B55,Equiprate!$A$2:$I$3,3,FALSE))</f>
        <v>0</v>
      </c>
      <c r="F55" s="158"/>
      <c r="G55" s="159">
        <f>IF(ISNA(VLOOKUP(B55,Equiprate!$A$2:$I$3,8,FALSE)),"",VLOOKUP(B55,Equiprate!$A$2:$I$3,8,FALSE))</f>
        <v>0</v>
      </c>
      <c r="H55" s="161">
        <f>IF(ISNA(VLOOKUP(B55,Equiprate!$A$2:$I$3,9,FALSE)),"0",VLOOKUP(B55,Equiprate!$A$2:$I$3,9,FALSE))</f>
        <v>0</v>
      </c>
      <c r="I55" s="160"/>
      <c r="J55" s="127"/>
      <c r="K55" s="127"/>
      <c r="L55" s="127"/>
      <c r="M55" s="127"/>
      <c r="N55" s="127"/>
      <c r="O55" s="127"/>
      <c r="P55" s="127"/>
      <c r="Q55" s="127"/>
      <c r="R55" s="127"/>
      <c r="S55" s="127"/>
      <c r="T55" s="127"/>
      <c r="U55" s="127"/>
      <c r="V55" s="127"/>
      <c r="W55" s="127"/>
      <c r="X55" s="127"/>
      <c r="Y55" s="127"/>
      <c r="Z55" s="127"/>
      <c r="AA55" s="127"/>
      <c r="AB55" s="127"/>
      <c r="AC55" s="162"/>
      <c r="AD55" s="164">
        <f t="shared" si="2"/>
        <v>0</v>
      </c>
      <c r="AE55" s="128">
        <f t="shared" si="3"/>
        <v>0</v>
      </c>
      <c r="AG55" s="2"/>
    </row>
    <row r="56" spans="2:33" ht="25.5" customHeight="1" x14ac:dyDescent="0.25">
      <c r="B56" s="38"/>
      <c r="C56" s="264"/>
      <c r="D56" s="264"/>
      <c r="E56" s="168">
        <f>IF(ISNA(VLOOKUP(B56,Equiprate!$A$2:$I$3,3,FALSE)),"",VLOOKUP(B56,Equiprate!$A$2:$I$3,3,FALSE))</f>
        <v>0</v>
      </c>
      <c r="F56" s="158"/>
      <c r="G56" s="159">
        <f>IF(ISNA(VLOOKUP(B56,Equiprate!$A$2:$I$3,8,FALSE)),"",VLOOKUP(B56,Equiprate!$A$2:$I$3,8,FALSE))</f>
        <v>0</v>
      </c>
      <c r="H56" s="161">
        <f>IF(ISNA(VLOOKUP(B56,Equiprate!$A$2:$I$3,9,FALSE)),"0",VLOOKUP(B56,Equiprate!$A$2:$I$3,9,FALSE))</f>
        <v>0</v>
      </c>
      <c r="I56" s="160"/>
      <c r="J56" s="127"/>
      <c r="K56" s="127"/>
      <c r="L56" s="127"/>
      <c r="M56" s="127"/>
      <c r="N56" s="127"/>
      <c r="O56" s="127"/>
      <c r="P56" s="127"/>
      <c r="Q56" s="127"/>
      <c r="R56" s="127"/>
      <c r="S56" s="127"/>
      <c r="T56" s="127"/>
      <c r="U56" s="127"/>
      <c r="V56" s="127"/>
      <c r="W56" s="127"/>
      <c r="X56" s="127"/>
      <c r="Y56" s="127"/>
      <c r="Z56" s="127"/>
      <c r="AA56" s="127"/>
      <c r="AB56" s="127"/>
      <c r="AC56" s="162"/>
      <c r="AD56" s="164">
        <f t="shared" si="2"/>
        <v>0</v>
      </c>
      <c r="AE56" s="128">
        <f t="shared" si="3"/>
        <v>0</v>
      </c>
      <c r="AG56" s="2"/>
    </row>
    <row r="57" spans="2:33" ht="25.5" customHeight="1" x14ac:dyDescent="0.25">
      <c r="B57" s="38"/>
      <c r="C57" s="264"/>
      <c r="D57" s="264"/>
      <c r="E57" s="168">
        <f>IF(ISNA(VLOOKUP(B57,Equiprate!$A$2:$I$3,3,FALSE)),"",VLOOKUP(B57,Equiprate!$A$2:$I$3,3,FALSE))</f>
        <v>0</v>
      </c>
      <c r="F57" s="158"/>
      <c r="G57" s="159">
        <f>IF(ISNA(VLOOKUP(B57,Equiprate!$A$2:$I$3,8,FALSE)),"",VLOOKUP(B57,Equiprate!$A$2:$I$3,8,FALSE))</f>
        <v>0</v>
      </c>
      <c r="H57" s="161">
        <f>IF(ISNA(VLOOKUP(B57,Equiprate!$A$2:$I$3,9,FALSE)),"0",VLOOKUP(B57,Equiprate!$A$2:$I$3,9,FALSE))</f>
        <v>0</v>
      </c>
      <c r="I57" s="160"/>
      <c r="J57" s="127"/>
      <c r="K57" s="127"/>
      <c r="L57" s="127"/>
      <c r="M57" s="127"/>
      <c r="N57" s="127"/>
      <c r="O57" s="127"/>
      <c r="P57" s="127"/>
      <c r="Q57" s="127"/>
      <c r="R57" s="127"/>
      <c r="S57" s="127"/>
      <c r="T57" s="127"/>
      <c r="U57" s="127"/>
      <c r="V57" s="127"/>
      <c r="W57" s="127"/>
      <c r="X57" s="127"/>
      <c r="Y57" s="127"/>
      <c r="Z57" s="127"/>
      <c r="AA57" s="127"/>
      <c r="AB57" s="127"/>
      <c r="AC57" s="162"/>
      <c r="AD57" s="164">
        <f t="shared" si="2"/>
        <v>0</v>
      </c>
      <c r="AE57" s="128">
        <f t="shared" si="3"/>
        <v>0</v>
      </c>
      <c r="AG57" s="2"/>
    </row>
    <row r="58" spans="2:33" ht="25.5" customHeight="1" x14ac:dyDescent="0.25">
      <c r="B58" s="38"/>
      <c r="C58" s="264"/>
      <c r="D58" s="264"/>
      <c r="E58" s="168">
        <f>IF(ISNA(VLOOKUP(B58,Equiprate!$A$2:$I$3,3,FALSE)),"",VLOOKUP(B58,Equiprate!$A$2:$I$3,3,FALSE))</f>
        <v>0</v>
      </c>
      <c r="F58" s="158"/>
      <c r="G58" s="159">
        <f>IF(ISNA(VLOOKUP(B58,Equiprate!$A$2:$I$3,8,FALSE)),"",VLOOKUP(B58,Equiprate!$A$2:$I$3,8,FALSE))</f>
        <v>0</v>
      </c>
      <c r="H58" s="161">
        <f>IF(ISNA(VLOOKUP(B58,Equiprate!$A$2:$I$3,9,FALSE)),"0",VLOOKUP(B58,Equiprate!$A$2:$I$3,9,FALSE))</f>
        <v>0</v>
      </c>
      <c r="I58" s="160"/>
      <c r="J58" s="127"/>
      <c r="K58" s="127"/>
      <c r="L58" s="127"/>
      <c r="M58" s="127"/>
      <c r="N58" s="127"/>
      <c r="O58" s="127"/>
      <c r="P58" s="127"/>
      <c r="Q58" s="127"/>
      <c r="R58" s="127"/>
      <c r="S58" s="127"/>
      <c r="T58" s="127"/>
      <c r="U58" s="127"/>
      <c r="V58" s="127"/>
      <c r="W58" s="127"/>
      <c r="X58" s="127"/>
      <c r="Y58" s="127"/>
      <c r="Z58" s="127"/>
      <c r="AA58" s="127"/>
      <c r="AB58" s="127"/>
      <c r="AC58" s="162"/>
      <c r="AD58" s="164">
        <f t="shared" si="2"/>
        <v>0</v>
      </c>
      <c r="AE58" s="128">
        <f t="shared" si="3"/>
        <v>0</v>
      </c>
      <c r="AG58"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58">
      <formula1>Equiprate</formula1>
    </dataValidation>
    <dataValidation type="list" allowBlank="1" showInputMessage="1" showErrorMessage="1" sqref="F9:F58">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58"/>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tabColor indexed="15"/>
  </sheetPr>
  <dimension ref="B1:AL65"/>
  <sheetViews>
    <sheetView showGridLines="0" showZeros="0" zoomScale="85" zoomScaleNormal="85" zoomScaleSheetLayoutView="64" workbookViewId="0">
      <pane xSplit="8" ySplit="8" topLeftCell="I55" activePane="bottomRight" state="frozen"/>
      <selection pane="topRight" activeCell="I1" sqref="I1"/>
      <selection pane="bottomLeft" activeCell="A9" sqref="A9"/>
      <selection pane="bottomRight" activeCell="B63" sqref="B63:AE63"/>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3)'!F9</f>
        <v>0</v>
      </c>
      <c r="J8" s="283">
        <f>'LABOR(Part 3)'!G9</f>
        <v>0</v>
      </c>
      <c r="K8" s="283">
        <f>'LABOR(Part 3)'!H9</f>
        <v>0</v>
      </c>
      <c r="L8" s="283">
        <f>'LABOR(Part 3)'!I9</f>
        <v>0</v>
      </c>
      <c r="M8" s="283">
        <f>'LABOR(Part 3)'!J9</f>
        <v>0</v>
      </c>
      <c r="N8" s="283">
        <f>'LABOR(Part 3)'!K9</f>
        <v>0</v>
      </c>
      <c r="O8" s="283">
        <f>'LABOR(Part 3)'!L9</f>
        <v>0</v>
      </c>
      <c r="P8" s="283">
        <f>'LABOR(Part 3)'!M9</f>
        <v>0</v>
      </c>
      <c r="Q8" s="283">
        <f>'LABOR(Part 3)'!N9</f>
        <v>0</v>
      </c>
      <c r="R8" s="283">
        <f>'LABOR(Part 3)'!O9</f>
        <v>0</v>
      </c>
      <c r="S8" s="283">
        <f>'LABOR(Part 3)'!P9</f>
        <v>0</v>
      </c>
      <c r="T8" s="283">
        <f>'LABOR(Part 3)'!Q9</f>
        <v>0</v>
      </c>
      <c r="U8" s="283">
        <f>'LABOR(Part 3)'!R9</f>
        <v>0</v>
      </c>
      <c r="V8" s="283">
        <f>'LABOR(Part 3)'!S9</f>
        <v>0</v>
      </c>
      <c r="W8" s="283">
        <f>'LABOR(Part 3)'!T9</f>
        <v>0</v>
      </c>
      <c r="X8" s="283">
        <f>'LABOR(Part 3)'!U9</f>
        <v>0</v>
      </c>
      <c r="Y8" s="283">
        <f>'LABOR(Part 3)'!V9</f>
        <v>0</v>
      </c>
      <c r="Z8" s="283">
        <f>'LABOR(Part 3)'!W9</f>
        <v>0</v>
      </c>
      <c r="AA8" s="283">
        <f>'LABOR(Part 3)'!X9</f>
        <v>0</v>
      </c>
      <c r="AB8" s="283">
        <f>'LABOR(Part 3)'!Y9</f>
        <v>0</v>
      </c>
      <c r="AC8" s="283">
        <f>'LABOR(Part 3)'!Z9</f>
        <v>0</v>
      </c>
      <c r="AD8" s="236">
        <f>SUM(AD9:AD1025)</f>
        <v>0</v>
      </c>
      <c r="AE8" s="237">
        <f>SUM(AE9:AE1025)</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65"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65"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ref="AD37:AD63" si="2">SUM(I37:AC37)</f>
        <v>0</v>
      </c>
      <c r="AE37" s="128">
        <f t="shared" ref="AE37:AE63" si="3">H37*AD37</f>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2"/>
        <v>0</v>
      </c>
      <c r="AE38" s="128">
        <f t="shared" si="3"/>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2"/>
        <v>0</v>
      </c>
      <c r="AE39" s="128">
        <f t="shared" si="3"/>
        <v>0</v>
      </c>
      <c r="AG39" s="2"/>
    </row>
    <row r="40" spans="2:33" ht="25.5" customHeight="1" x14ac:dyDescent="0.25">
      <c r="B40" s="38"/>
      <c r="C40" s="264"/>
      <c r="D40" s="264"/>
      <c r="E40" s="168">
        <f>IF(ISNA(VLOOKUP(B40,Equiprate!$A$2:$I$3,3,FALSE)),"",VLOOKUP(B40,Equiprate!$A$2:$I$3,3,FALSE))</f>
        <v>0</v>
      </c>
      <c r="F40" s="158"/>
      <c r="G40" s="159">
        <f>IF(ISNA(VLOOKUP(B40,Equiprate!$A$2:$I$3,8,FALSE)),"",VLOOKUP(B40,Equiprate!$A$2:$I$3,8,FALSE))</f>
        <v>0</v>
      </c>
      <c r="H40" s="161">
        <f>IF(ISNA(VLOOKUP(B40,Equiprate!$A$2:$I$3,9,FALSE)),"0",VLOOKUP(B40,Equiprate!$A$2:$I$3,9,FALSE))</f>
        <v>0</v>
      </c>
      <c r="I40" s="160"/>
      <c r="J40" s="127"/>
      <c r="K40" s="127"/>
      <c r="L40" s="127"/>
      <c r="M40" s="127"/>
      <c r="N40" s="127"/>
      <c r="O40" s="127"/>
      <c r="P40" s="127"/>
      <c r="Q40" s="127"/>
      <c r="R40" s="127"/>
      <c r="S40" s="127"/>
      <c r="T40" s="127"/>
      <c r="U40" s="127"/>
      <c r="V40" s="127"/>
      <c r="W40" s="127"/>
      <c r="X40" s="127"/>
      <c r="Y40" s="127"/>
      <c r="Z40" s="127"/>
      <c r="AA40" s="127"/>
      <c r="AB40" s="127"/>
      <c r="AC40" s="162"/>
      <c r="AD40" s="164">
        <f t="shared" si="2"/>
        <v>0</v>
      </c>
      <c r="AE40" s="128">
        <f t="shared" si="3"/>
        <v>0</v>
      </c>
      <c r="AG40" s="2"/>
    </row>
    <row r="41" spans="2:33" ht="25.5" customHeight="1" x14ac:dyDescent="0.25">
      <c r="B41" s="38"/>
      <c r="C41" s="264"/>
      <c r="D41" s="264"/>
      <c r="E41" s="168">
        <f>IF(ISNA(VLOOKUP(B41,Equiprate!$A$2:$I$3,3,FALSE)),"",VLOOKUP(B41,Equiprate!$A$2:$I$3,3,FALSE))</f>
        <v>0</v>
      </c>
      <c r="F41" s="158"/>
      <c r="G41" s="159">
        <f>IF(ISNA(VLOOKUP(B41,Equiprate!$A$2:$I$3,8,FALSE)),"",VLOOKUP(B41,Equiprate!$A$2:$I$3,8,FALSE))</f>
        <v>0</v>
      </c>
      <c r="H41" s="161">
        <f>IF(ISNA(VLOOKUP(B41,Equiprate!$A$2:$I$3,9,FALSE)),"0",VLOOKUP(B41,Equiprate!$A$2:$I$3,9,FALSE))</f>
        <v>0</v>
      </c>
      <c r="I41" s="160"/>
      <c r="J41" s="127"/>
      <c r="K41" s="127"/>
      <c r="L41" s="127"/>
      <c r="M41" s="127"/>
      <c r="N41" s="127"/>
      <c r="O41" s="127"/>
      <c r="P41" s="127"/>
      <c r="Q41" s="127"/>
      <c r="R41" s="127"/>
      <c r="S41" s="127"/>
      <c r="T41" s="127"/>
      <c r="U41" s="127"/>
      <c r="V41" s="127"/>
      <c r="W41" s="127"/>
      <c r="X41" s="127"/>
      <c r="Y41" s="127"/>
      <c r="Z41" s="127"/>
      <c r="AA41" s="127"/>
      <c r="AB41" s="127"/>
      <c r="AC41" s="162"/>
      <c r="AD41" s="164">
        <f t="shared" si="2"/>
        <v>0</v>
      </c>
      <c r="AE41" s="128">
        <f t="shared" si="3"/>
        <v>0</v>
      </c>
      <c r="AG41" s="2"/>
    </row>
    <row r="42" spans="2:33" ht="25.5" customHeight="1" x14ac:dyDescent="0.25">
      <c r="B42" s="38"/>
      <c r="C42" s="264"/>
      <c r="D42" s="264"/>
      <c r="E42" s="168">
        <f>IF(ISNA(VLOOKUP(B42,Equiprate!$A$2:$I$3,3,FALSE)),"",VLOOKUP(B42,Equiprate!$A$2:$I$3,3,FALSE))</f>
        <v>0</v>
      </c>
      <c r="F42" s="158"/>
      <c r="G42" s="159">
        <f>IF(ISNA(VLOOKUP(B42,Equiprate!$A$2:$I$3,8,FALSE)),"",VLOOKUP(B42,Equiprate!$A$2:$I$3,8,FALSE))</f>
        <v>0</v>
      </c>
      <c r="H42" s="161">
        <f>IF(ISNA(VLOOKUP(B42,Equiprate!$A$2:$I$3,9,FALSE)),"0",VLOOKUP(B42,Equiprate!$A$2:$I$3,9,FALSE))</f>
        <v>0</v>
      </c>
      <c r="I42" s="160"/>
      <c r="J42" s="127"/>
      <c r="K42" s="127"/>
      <c r="L42" s="127"/>
      <c r="M42" s="127"/>
      <c r="N42" s="127"/>
      <c r="O42" s="127"/>
      <c r="P42" s="127"/>
      <c r="Q42" s="127"/>
      <c r="R42" s="127"/>
      <c r="S42" s="127"/>
      <c r="T42" s="127"/>
      <c r="U42" s="127"/>
      <c r="V42" s="127"/>
      <c r="W42" s="127"/>
      <c r="X42" s="127"/>
      <c r="Y42" s="127"/>
      <c r="Z42" s="127"/>
      <c r="AA42" s="127"/>
      <c r="AB42" s="127"/>
      <c r="AC42" s="162"/>
      <c r="AD42" s="164">
        <f t="shared" si="2"/>
        <v>0</v>
      </c>
      <c r="AE42" s="128">
        <f t="shared" si="3"/>
        <v>0</v>
      </c>
      <c r="AG42" s="2"/>
    </row>
    <row r="43" spans="2:33" ht="25.5" customHeight="1" x14ac:dyDescent="0.25">
      <c r="B43" s="38"/>
      <c r="C43" s="264"/>
      <c r="D43" s="264"/>
      <c r="E43" s="168">
        <f>IF(ISNA(VLOOKUP(B43,Equiprate!$A$2:$I$3,3,FALSE)),"",VLOOKUP(B43,Equiprate!$A$2:$I$3,3,FALSE))</f>
        <v>0</v>
      </c>
      <c r="F43" s="158"/>
      <c r="G43" s="159">
        <f>IF(ISNA(VLOOKUP(B43,Equiprate!$A$2:$I$3,8,FALSE)),"",VLOOKUP(B43,Equiprate!$A$2:$I$3,8,FALSE))</f>
        <v>0</v>
      </c>
      <c r="H43" s="161">
        <f>IF(ISNA(VLOOKUP(B43,Equiprate!$A$2:$I$3,9,FALSE)),"0",VLOOKUP(B43,Equiprate!$A$2:$I$3,9,FALSE))</f>
        <v>0</v>
      </c>
      <c r="I43" s="160"/>
      <c r="J43" s="127"/>
      <c r="K43" s="127"/>
      <c r="L43" s="127"/>
      <c r="M43" s="127"/>
      <c r="N43" s="127"/>
      <c r="O43" s="127"/>
      <c r="P43" s="127"/>
      <c r="Q43" s="127"/>
      <c r="R43" s="127"/>
      <c r="S43" s="127"/>
      <c r="T43" s="127"/>
      <c r="U43" s="127"/>
      <c r="V43" s="127"/>
      <c r="W43" s="127"/>
      <c r="X43" s="127"/>
      <c r="Y43" s="127"/>
      <c r="Z43" s="127"/>
      <c r="AA43" s="127"/>
      <c r="AB43" s="127"/>
      <c r="AC43" s="162"/>
      <c r="AD43" s="164">
        <f t="shared" si="2"/>
        <v>0</v>
      </c>
      <c r="AE43" s="128">
        <f t="shared" si="3"/>
        <v>0</v>
      </c>
      <c r="AG43" s="2"/>
    </row>
    <row r="44" spans="2:33" ht="25.5" customHeight="1" x14ac:dyDescent="0.25">
      <c r="B44" s="38"/>
      <c r="C44" s="264"/>
      <c r="D44" s="264"/>
      <c r="E44" s="168">
        <f>IF(ISNA(VLOOKUP(B44,Equiprate!$A$2:$I$3,3,FALSE)),"",VLOOKUP(B44,Equiprate!$A$2:$I$3,3,FALSE))</f>
        <v>0</v>
      </c>
      <c r="F44" s="158"/>
      <c r="G44" s="159">
        <f>IF(ISNA(VLOOKUP(B44,Equiprate!$A$2:$I$3,8,FALSE)),"",VLOOKUP(B44,Equiprate!$A$2:$I$3,8,FALSE))</f>
        <v>0</v>
      </c>
      <c r="H44" s="161">
        <f>IF(ISNA(VLOOKUP(B44,Equiprate!$A$2:$I$3,9,FALSE)),"0",VLOOKUP(B44,Equiprate!$A$2:$I$3,9,FALSE))</f>
        <v>0</v>
      </c>
      <c r="I44" s="160"/>
      <c r="J44" s="127"/>
      <c r="K44" s="127"/>
      <c r="L44" s="127"/>
      <c r="M44" s="127"/>
      <c r="N44" s="127"/>
      <c r="O44" s="127"/>
      <c r="P44" s="127"/>
      <c r="Q44" s="127"/>
      <c r="R44" s="127"/>
      <c r="S44" s="127"/>
      <c r="T44" s="127"/>
      <c r="U44" s="127"/>
      <c r="V44" s="127"/>
      <c r="W44" s="127"/>
      <c r="X44" s="127"/>
      <c r="Y44" s="127"/>
      <c r="Z44" s="127"/>
      <c r="AA44" s="127"/>
      <c r="AB44" s="127"/>
      <c r="AC44" s="162"/>
      <c r="AD44" s="164">
        <f t="shared" si="2"/>
        <v>0</v>
      </c>
      <c r="AE44" s="128">
        <f t="shared" si="3"/>
        <v>0</v>
      </c>
      <c r="AG44" s="2"/>
    </row>
    <row r="45" spans="2:33" ht="25.5" customHeight="1" x14ac:dyDescent="0.25">
      <c r="B45" s="38"/>
      <c r="C45" s="264"/>
      <c r="D45" s="264"/>
      <c r="E45" s="168">
        <f>IF(ISNA(VLOOKUP(B45,Equiprate!$A$2:$I$3,3,FALSE)),"",VLOOKUP(B45,Equiprate!$A$2:$I$3,3,FALSE))</f>
        <v>0</v>
      </c>
      <c r="F45" s="158"/>
      <c r="G45" s="159">
        <f>IF(ISNA(VLOOKUP(B45,Equiprate!$A$2:$I$3,8,FALSE)),"",VLOOKUP(B45,Equiprate!$A$2:$I$3,8,FALSE))</f>
        <v>0</v>
      </c>
      <c r="H45" s="161">
        <f>IF(ISNA(VLOOKUP(B45,Equiprate!$A$2:$I$3,9,FALSE)),"0",VLOOKUP(B45,Equiprate!$A$2:$I$3,9,FALSE))</f>
        <v>0</v>
      </c>
      <c r="I45" s="160"/>
      <c r="J45" s="127"/>
      <c r="K45" s="127"/>
      <c r="L45" s="127"/>
      <c r="M45" s="127"/>
      <c r="N45" s="127"/>
      <c r="O45" s="127"/>
      <c r="P45" s="127"/>
      <c r="Q45" s="127"/>
      <c r="R45" s="127"/>
      <c r="S45" s="127"/>
      <c r="T45" s="127"/>
      <c r="U45" s="127"/>
      <c r="V45" s="127"/>
      <c r="W45" s="127"/>
      <c r="X45" s="127"/>
      <c r="Y45" s="127"/>
      <c r="Z45" s="127"/>
      <c r="AA45" s="127"/>
      <c r="AB45" s="127"/>
      <c r="AC45" s="162"/>
      <c r="AD45" s="164">
        <f t="shared" si="2"/>
        <v>0</v>
      </c>
      <c r="AE45" s="128">
        <f t="shared" si="3"/>
        <v>0</v>
      </c>
      <c r="AG45" s="2"/>
    </row>
    <row r="46" spans="2:33" ht="25.5" customHeight="1" x14ac:dyDescent="0.25">
      <c r="B46" s="38"/>
      <c r="C46" s="264"/>
      <c r="D46" s="264"/>
      <c r="E46" s="168">
        <f>IF(ISNA(VLOOKUP(B46,Equiprate!$A$2:$I$3,3,FALSE)),"",VLOOKUP(B46,Equiprate!$A$2:$I$3,3,FALSE))</f>
        <v>0</v>
      </c>
      <c r="F46" s="158"/>
      <c r="G46" s="159">
        <f>IF(ISNA(VLOOKUP(B46,Equiprate!$A$2:$I$3,8,FALSE)),"",VLOOKUP(B46,Equiprate!$A$2:$I$3,8,FALSE))</f>
        <v>0</v>
      </c>
      <c r="H46" s="161">
        <f>IF(ISNA(VLOOKUP(B46,Equiprate!$A$2:$I$3,9,FALSE)),"0",VLOOKUP(B46,Equiprate!$A$2:$I$3,9,FALSE))</f>
        <v>0</v>
      </c>
      <c r="I46" s="160"/>
      <c r="J46" s="127"/>
      <c r="K46" s="127"/>
      <c r="L46" s="127"/>
      <c r="M46" s="127"/>
      <c r="N46" s="127"/>
      <c r="O46" s="127"/>
      <c r="P46" s="127"/>
      <c r="Q46" s="127"/>
      <c r="R46" s="127"/>
      <c r="S46" s="127"/>
      <c r="T46" s="127"/>
      <c r="U46" s="127"/>
      <c r="V46" s="127"/>
      <c r="W46" s="127"/>
      <c r="X46" s="127"/>
      <c r="Y46" s="127"/>
      <c r="Z46" s="127"/>
      <c r="AA46" s="127"/>
      <c r="AB46" s="127"/>
      <c r="AC46" s="162"/>
      <c r="AD46" s="164">
        <f t="shared" si="2"/>
        <v>0</v>
      </c>
      <c r="AE46" s="128">
        <f t="shared" si="3"/>
        <v>0</v>
      </c>
      <c r="AG46" s="2"/>
    </row>
    <row r="47" spans="2:33" ht="25.5" customHeight="1" x14ac:dyDescent="0.25">
      <c r="B47" s="38"/>
      <c r="C47" s="264"/>
      <c r="D47" s="264"/>
      <c r="E47" s="168">
        <f>IF(ISNA(VLOOKUP(B47,Equiprate!$A$2:$I$3,3,FALSE)),"",VLOOKUP(B47,Equiprate!$A$2:$I$3,3,FALSE))</f>
        <v>0</v>
      </c>
      <c r="F47" s="158"/>
      <c r="G47" s="159">
        <f>IF(ISNA(VLOOKUP(B47,Equiprate!$A$2:$I$3,8,FALSE)),"",VLOOKUP(B47,Equiprate!$A$2:$I$3,8,FALSE))</f>
        <v>0</v>
      </c>
      <c r="H47" s="161">
        <f>IF(ISNA(VLOOKUP(B47,Equiprate!$A$2:$I$3,9,FALSE)),"0",VLOOKUP(B47,Equiprate!$A$2:$I$3,9,FALSE))</f>
        <v>0</v>
      </c>
      <c r="I47" s="160"/>
      <c r="J47" s="127"/>
      <c r="K47" s="127"/>
      <c r="L47" s="127"/>
      <c r="M47" s="127"/>
      <c r="N47" s="127"/>
      <c r="O47" s="127"/>
      <c r="P47" s="127"/>
      <c r="Q47" s="127"/>
      <c r="R47" s="127"/>
      <c r="S47" s="127"/>
      <c r="T47" s="127"/>
      <c r="U47" s="127"/>
      <c r="V47" s="127"/>
      <c r="W47" s="127"/>
      <c r="X47" s="127"/>
      <c r="Y47" s="127"/>
      <c r="Z47" s="127"/>
      <c r="AA47" s="127"/>
      <c r="AB47" s="127"/>
      <c r="AC47" s="162"/>
      <c r="AD47" s="164">
        <f t="shared" si="2"/>
        <v>0</v>
      </c>
      <c r="AE47" s="128">
        <f t="shared" si="3"/>
        <v>0</v>
      </c>
      <c r="AG47" s="2"/>
    </row>
    <row r="48" spans="2:33" ht="25.5" customHeight="1" x14ac:dyDescent="0.25">
      <c r="B48" s="38"/>
      <c r="C48" s="264"/>
      <c r="D48" s="264"/>
      <c r="E48" s="168">
        <f>IF(ISNA(VLOOKUP(B48,Equiprate!$A$2:$I$3,3,FALSE)),"",VLOOKUP(B48,Equiprate!$A$2:$I$3,3,FALSE))</f>
        <v>0</v>
      </c>
      <c r="F48" s="158"/>
      <c r="G48" s="159">
        <f>IF(ISNA(VLOOKUP(B48,Equiprate!$A$2:$I$3,8,FALSE)),"",VLOOKUP(B48,Equiprate!$A$2:$I$3,8,FALSE))</f>
        <v>0</v>
      </c>
      <c r="H48" s="161">
        <f>IF(ISNA(VLOOKUP(B48,Equiprate!$A$2:$I$3,9,FALSE)),"0",VLOOKUP(B48,Equiprate!$A$2:$I$3,9,FALSE))</f>
        <v>0</v>
      </c>
      <c r="I48" s="160"/>
      <c r="J48" s="127"/>
      <c r="K48" s="127"/>
      <c r="L48" s="127"/>
      <c r="M48" s="127"/>
      <c r="N48" s="127"/>
      <c r="O48" s="127"/>
      <c r="P48" s="127"/>
      <c r="Q48" s="127"/>
      <c r="R48" s="127"/>
      <c r="S48" s="127"/>
      <c r="T48" s="127"/>
      <c r="U48" s="127"/>
      <c r="V48" s="127"/>
      <c r="W48" s="127"/>
      <c r="X48" s="127"/>
      <c r="Y48" s="127"/>
      <c r="Z48" s="127"/>
      <c r="AA48" s="127"/>
      <c r="AB48" s="127"/>
      <c r="AC48" s="162"/>
      <c r="AD48" s="164">
        <f t="shared" si="2"/>
        <v>0</v>
      </c>
      <c r="AE48" s="128">
        <f t="shared" si="3"/>
        <v>0</v>
      </c>
      <c r="AG48" s="2"/>
    </row>
    <row r="49" spans="2:33" ht="25.5" customHeight="1" x14ac:dyDescent="0.25">
      <c r="B49" s="38"/>
      <c r="C49" s="264"/>
      <c r="D49" s="264"/>
      <c r="E49" s="168">
        <f>IF(ISNA(VLOOKUP(B49,Equiprate!$A$2:$I$3,3,FALSE)),"",VLOOKUP(B49,Equiprate!$A$2:$I$3,3,FALSE))</f>
        <v>0</v>
      </c>
      <c r="F49" s="158"/>
      <c r="G49" s="159">
        <f>IF(ISNA(VLOOKUP(B49,Equiprate!$A$2:$I$3,8,FALSE)),"",VLOOKUP(B49,Equiprate!$A$2:$I$3,8,FALSE))</f>
        <v>0</v>
      </c>
      <c r="H49" s="161">
        <f>IF(ISNA(VLOOKUP(B49,Equiprate!$A$2:$I$3,9,FALSE)),"0",VLOOKUP(B49,Equiprate!$A$2:$I$3,9,FALSE))</f>
        <v>0</v>
      </c>
      <c r="I49" s="160"/>
      <c r="J49" s="127"/>
      <c r="K49" s="127"/>
      <c r="L49" s="127"/>
      <c r="M49" s="127"/>
      <c r="N49" s="127"/>
      <c r="O49" s="127"/>
      <c r="P49" s="127"/>
      <c r="Q49" s="127"/>
      <c r="R49" s="127"/>
      <c r="S49" s="127"/>
      <c r="T49" s="127"/>
      <c r="U49" s="127"/>
      <c r="V49" s="127"/>
      <c r="W49" s="127"/>
      <c r="X49" s="127"/>
      <c r="Y49" s="127"/>
      <c r="Z49" s="127"/>
      <c r="AA49" s="127"/>
      <c r="AB49" s="127"/>
      <c r="AC49" s="162"/>
      <c r="AD49" s="164">
        <f t="shared" si="2"/>
        <v>0</v>
      </c>
      <c r="AE49" s="128">
        <f t="shared" si="3"/>
        <v>0</v>
      </c>
      <c r="AG49" s="2"/>
    </row>
    <row r="50" spans="2:33" ht="25.5" customHeight="1" x14ac:dyDescent="0.25">
      <c r="B50" s="38"/>
      <c r="C50" s="264"/>
      <c r="D50" s="264"/>
      <c r="E50" s="168">
        <f>IF(ISNA(VLOOKUP(B50,Equiprate!$A$2:$I$3,3,FALSE)),"",VLOOKUP(B50,Equiprate!$A$2:$I$3,3,FALSE))</f>
        <v>0</v>
      </c>
      <c r="F50" s="158"/>
      <c r="G50" s="159">
        <f>IF(ISNA(VLOOKUP(B50,Equiprate!$A$2:$I$3,8,FALSE)),"",VLOOKUP(B50,Equiprate!$A$2:$I$3,8,FALSE))</f>
        <v>0</v>
      </c>
      <c r="H50" s="161">
        <f>IF(ISNA(VLOOKUP(B50,Equiprate!$A$2:$I$3,9,FALSE)),"0",VLOOKUP(B50,Equiprate!$A$2:$I$3,9,FALSE))</f>
        <v>0</v>
      </c>
      <c r="I50" s="160"/>
      <c r="J50" s="127"/>
      <c r="K50" s="127"/>
      <c r="L50" s="127"/>
      <c r="M50" s="127"/>
      <c r="N50" s="127"/>
      <c r="O50" s="127"/>
      <c r="P50" s="127"/>
      <c r="Q50" s="127"/>
      <c r="R50" s="127"/>
      <c r="S50" s="127"/>
      <c r="T50" s="127"/>
      <c r="U50" s="127"/>
      <c r="V50" s="127"/>
      <c r="W50" s="127"/>
      <c r="X50" s="127"/>
      <c r="Y50" s="127"/>
      <c r="Z50" s="127"/>
      <c r="AA50" s="127"/>
      <c r="AB50" s="127"/>
      <c r="AC50" s="162"/>
      <c r="AD50" s="164">
        <f t="shared" si="2"/>
        <v>0</v>
      </c>
      <c r="AE50" s="128">
        <f t="shared" si="3"/>
        <v>0</v>
      </c>
      <c r="AG50" s="2"/>
    </row>
    <row r="51" spans="2:33" ht="25.5" customHeight="1" x14ac:dyDescent="0.25">
      <c r="B51" s="38"/>
      <c r="C51" s="264"/>
      <c r="D51" s="264"/>
      <c r="E51" s="168">
        <f>IF(ISNA(VLOOKUP(B51,Equiprate!$A$2:$I$3,3,FALSE)),"",VLOOKUP(B51,Equiprate!$A$2:$I$3,3,FALSE))</f>
        <v>0</v>
      </c>
      <c r="F51" s="158"/>
      <c r="G51" s="159">
        <f>IF(ISNA(VLOOKUP(B51,Equiprate!$A$2:$I$3,8,FALSE)),"",VLOOKUP(B51,Equiprate!$A$2:$I$3,8,FALSE))</f>
        <v>0</v>
      </c>
      <c r="H51" s="161">
        <f>IF(ISNA(VLOOKUP(B51,Equiprate!$A$2:$I$3,9,FALSE)),"0",VLOOKUP(B51,Equiprate!$A$2:$I$3,9,FALSE))</f>
        <v>0</v>
      </c>
      <c r="I51" s="160"/>
      <c r="J51" s="127"/>
      <c r="K51" s="127"/>
      <c r="L51" s="127"/>
      <c r="M51" s="127"/>
      <c r="N51" s="127"/>
      <c r="O51" s="127"/>
      <c r="P51" s="127"/>
      <c r="Q51" s="127"/>
      <c r="R51" s="127"/>
      <c r="S51" s="127"/>
      <c r="T51" s="127"/>
      <c r="U51" s="127"/>
      <c r="V51" s="127"/>
      <c r="W51" s="127"/>
      <c r="X51" s="127"/>
      <c r="Y51" s="127"/>
      <c r="Z51" s="127"/>
      <c r="AA51" s="127"/>
      <c r="AB51" s="127"/>
      <c r="AC51" s="162"/>
      <c r="AD51" s="164">
        <f t="shared" si="2"/>
        <v>0</v>
      </c>
      <c r="AE51" s="128">
        <f t="shared" si="3"/>
        <v>0</v>
      </c>
      <c r="AG51" s="2"/>
    </row>
    <row r="52" spans="2:33" ht="25.5" customHeight="1" x14ac:dyDescent="0.25">
      <c r="B52" s="38"/>
      <c r="C52" s="264"/>
      <c r="D52" s="264"/>
      <c r="E52" s="168">
        <f>IF(ISNA(VLOOKUP(B52,Equiprate!$A$2:$I$3,3,FALSE)),"",VLOOKUP(B52,Equiprate!$A$2:$I$3,3,FALSE))</f>
        <v>0</v>
      </c>
      <c r="F52" s="158"/>
      <c r="G52" s="159">
        <f>IF(ISNA(VLOOKUP(B52,Equiprate!$A$2:$I$3,8,FALSE)),"",VLOOKUP(B52,Equiprate!$A$2:$I$3,8,FALSE))</f>
        <v>0</v>
      </c>
      <c r="H52" s="161">
        <f>IF(ISNA(VLOOKUP(B52,Equiprate!$A$2:$I$3,9,FALSE)),"0",VLOOKUP(B52,Equiprate!$A$2:$I$3,9,FALSE))</f>
        <v>0</v>
      </c>
      <c r="I52" s="160"/>
      <c r="J52" s="127"/>
      <c r="K52" s="127"/>
      <c r="L52" s="127"/>
      <c r="M52" s="127"/>
      <c r="N52" s="127"/>
      <c r="O52" s="127"/>
      <c r="P52" s="127"/>
      <c r="Q52" s="127"/>
      <c r="R52" s="127"/>
      <c r="S52" s="127"/>
      <c r="T52" s="127"/>
      <c r="U52" s="127"/>
      <c r="V52" s="127"/>
      <c r="W52" s="127"/>
      <c r="X52" s="127"/>
      <c r="Y52" s="127"/>
      <c r="Z52" s="127"/>
      <c r="AA52" s="127"/>
      <c r="AB52" s="127"/>
      <c r="AC52" s="162"/>
      <c r="AD52" s="164">
        <f t="shared" si="2"/>
        <v>0</v>
      </c>
      <c r="AE52" s="128">
        <f t="shared" si="3"/>
        <v>0</v>
      </c>
      <c r="AG52" s="2"/>
    </row>
    <row r="53" spans="2:33" ht="25.5" customHeight="1" x14ac:dyDescent="0.25">
      <c r="B53" s="38"/>
      <c r="C53" s="264"/>
      <c r="D53" s="264"/>
      <c r="E53" s="168">
        <f>IF(ISNA(VLOOKUP(B53,Equiprate!$A$2:$I$3,3,FALSE)),"",VLOOKUP(B53,Equiprate!$A$2:$I$3,3,FALSE))</f>
        <v>0</v>
      </c>
      <c r="F53" s="158"/>
      <c r="G53" s="159">
        <f>IF(ISNA(VLOOKUP(B53,Equiprate!$A$2:$I$3,8,FALSE)),"",VLOOKUP(B53,Equiprate!$A$2:$I$3,8,FALSE))</f>
        <v>0</v>
      </c>
      <c r="H53" s="161">
        <f>IF(ISNA(VLOOKUP(B53,Equiprate!$A$2:$I$3,9,FALSE)),"0",VLOOKUP(B53,Equiprate!$A$2:$I$3,9,FALSE))</f>
        <v>0</v>
      </c>
      <c r="I53" s="160"/>
      <c r="J53" s="127"/>
      <c r="K53" s="127"/>
      <c r="L53" s="127"/>
      <c r="M53" s="127"/>
      <c r="N53" s="127"/>
      <c r="O53" s="127"/>
      <c r="P53" s="127"/>
      <c r="Q53" s="127"/>
      <c r="R53" s="127"/>
      <c r="S53" s="127"/>
      <c r="T53" s="127"/>
      <c r="U53" s="127"/>
      <c r="V53" s="127"/>
      <c r="W53" s="127"/>
      <c r="X53" s="127"/>
      <c r="Y53" s="127"/>
      <c r="Z53" s="127"/>
      <c r="AA53" s="127"/>
      <c r="AB53" s="127"/>
      <c r="AC53" s="162"/>
      <c r="AD53" s="164">
        <f t="shared" si="2"/>
        <v>0</v>
      </c>
      <c r="AE53" s="128">
        <f t="shared" si="3"/>
        <v>0</v>
      </c>
      <c r="AG53" s="2"/>
    </row>
    <row r="54" spans="2:33" ht="25.5" customHeight="1" x14ac:dyDescent="0.25">
      <c r="B54" s="38"/>
      <c r="C54" s="264"/>
      <c r="D54" s="264"/>
      <c r="E54" s="168">
        <f>IF(ISNA(VLOOKUP(B54,Equiprate!$A$2:$I$3,3,FALSE)),"",VLOOKUP(B54,Equiprate!$A$2:$I$3,3,FALSE))</f>
        <v>0</v>
      </c>
      <c r="F54" s="158"/>
      <c r="G54" s="159">
        <f>IF(ISNA(VLOOKUP(B54,Equiprate!$A$2:$I$3,8,FALSE)),"",VLOOKUP(B54,Equiprate!$A$2:$I$3,8,FALSE))</f>
        <v>0</v>
      </c>
      <c r="H54" s="161">
        <f>IF(ISNA(VLOOKUP(B54,Equiprate!$A$2:$I$3,9,FALSE)),"0",VLOOKUP(B54,Equiprate!$A$2:$I$3,9,FALSE))</f>
        <v>0</v>
      </c>
      <c r="I54" s="160"/>
      <c r="J54" s="127"/>
      <c r="K54" s="127"/>
      <c r="L54" s="127"/>
      <c r="M54" s="127"/>
      <c r="N54" s="127"/>
      <c r="O54" s="127"/>
      <c r="P54" s="127"/>
      <c r="Q54" s="127"/>
      <c r="R54" s="127"/>
      <c r="S54" s="127"/>
      <c r="T54" s="127"/>
      <c r="U54" s="127"/>
      <c r="V54" s="127"/>
      <c r="W54" s="127"/>
      <c r="X54" s="127"/>
      <c r="Y54" s="127"/>
      <c r="Z54" s="127"/>
      <c r="AA54" s="127"/>
      <c r="AB54" s="127"/>
      <c r="AC54" s="162"/>
      <c r="AD54" s="164">
        <f t="shared" si="2"/>
        <v>0</v>
      </c>
      <c r="AE54" s="128">
        <f t="shared" si="3"/>
        <v>0</v>
      </c>
      <c r="AG54" s="2"/>
    </row>
    <row r="55" spans="2:33" ht="25.5" customHeight="1" x14ac:dyDescent="0.25">
      <c r="B55" s="38"/>
      <c r="C55" s="264"/>
      <c r="D55" s="264"/>
      <c r="E55" s="168">
        <f>IF(ISNA(VLOOKUP(B55,Equiprate!$A$2:$I$3,3,FALSE)),"",VLOOKUP(B55,Equiprate!$A$2:$I$3,3,FALSE))</f>
        <v>0</v>
      </c>
      <c r="F55" s="158"/>
      <c r="G55" s="159">
        <f>IF(ISNA(VLOOKUP(B55,Equiprate!$A$2:$I$3,8,FALSE)),"",VLOOKUP(B55,Equiprate!$A$2:$I$3,8,FALSE))</f>
        <v>0</v>
      </c>
      <c r="H55" s="161">
        <f>IF(ISNA(VLOOKUP(B55,Equiprate!$A$2:$I$3,9,FALSE)),"0",VLOOKUP(B55,Equiprate!$A$2:$I$3,9,FALSE))</f>
        <v>0</v>
      </c>
      <c r="I55" s="160"/>
      <c r="J55" s="127"/>
      <c r="K55" s="127"/>
      <c r="L55" s="127"/>
      <c r="M55" s="127"/>
      <c r="N55" s="127"/>
      <c r="O55" s="127"/>
      <c r="P55" s="127"/>
      <c r="Q55" s="127"/>
      <c r="R55" s="127"/>
      <c r="S55" s="127"/>
      <c r="T55" s="127"/>
      <c r="U55" s="127"/>
      <c r="V55" s="127"/>
      <c r="W55" s="127"/>
      <c r="X55" s="127"/>
      <c r="Y55" s="127"/>
      <c r="Z55" s="127"/>
      <c r="AA55" s="127"/>
      <c r="AB55" s="127"/>
      <c r="AC55" s="162"/>
      <c r="AD55" s="164">
        <f t="shared" si="2"/>
        <v>0</v>
      </c>
      <c r="AE55" s="128">
        <f t="shared" si="3"/>
        <v>0</v>
      </c>
      <c r="AG55" s="2"/>
    </row>
    <row r="56" spans="2:33" ht="25.5" customHeight="1" x14ac:dyDescent="0.25">
      <c r="B56" s="38"/>
      <c r="C56" s="264"/>
      <c r="D56" s="264"/>
      <c r="E56" s="168">
        <f>IF(ISNA(VLOOKUP(B56,Equiprate!$A$2:$I$3,3,FALSE)),"",VLOOKUP(B56,Equiprate!$A$2:$I$3,3,FALSE))</f>
        <v>0</v>
      </c>
      <c r="F56" s="158"/>
      <c r="G56" s="159">
        <f>IF(ISNA(VLOOKUP(B56,Equiprate!$A$2:$I$3,8,FALSE)),"",VLOOKUP(B56,Equiprate!$A$2:$I$3,8,FALSE))</f>
        <v>0</v>
      </c>
      <c r="H56" s="161">
        <f>IF(ISNA(VLOOKUP(B56,Equiprate!$A$2:$I$3,9,FALSE)),"0",VLOOKUP(B56,Equiprate!$A$2:$I$3,9,FALSE))</f>
        <v>0</v>
      </c>
      <c r="I56" s="160"/>
      <c r="J56" s="127"/>
      <c r="K56" s="127"/>
      <c r="L56" s="127"/>
      <c r="M56" s="127"/>
      <c r="N56" s="127"/>
      <c r="O56" s="127"/>
      <c r="P56" s="127"/>
      <c r="Q56" s="127"/>
      <c r="R56" s="127"/>
      <c r="S56" s="127"/>
      <c r="T56" s="127"/>
      <c r="U56" s="127"/>
      <c r="V56" s="127"/>
      <c r="W56" s="127"/>
      <c r="X56" s="127"/>
      <c r="Y56" s="127"/>
      <c r="Z56" s="127"/>
      <c r="AA56" s="127"/>
      <c r="AB56" s="127"/>
      <c r="AC56" s="162"/>
      <c r="AD56" s="164">
        <f t="shared" si="2"/>
        <v>0</v>
      </c>
      <c r="AE56" s="128">
        <f t="shared" si="3"/>
        <v>0</v>
      </c>
      <c r="AG56" s="2"/>
    </row>
    <row r="57" spans="2:33" ht="25.5" customHeight="1" x14ac:dyDescent="0.25">
      <c r="B57" s="38"/>
      <c r="C57" s="264"/>
      <c r="D57" s="264"/>
      <c r="E57" s="168">
        <f>IF(ISNA(VLOOKUP(B57,Equiprate!$A$2:$I$3,3,FALSE)),"",VLOOKUP(B57,Equiprate!$A$2:$I$3,3,FALSE))</f>
        <v>0</v>
      </c>
      <c r="F57" s="158"/>
      <c r="G57" s="159">
        <f>IF(ISNA(VLOOKUP(B57,Equiprate!$A$2:$I$3,8,FALSE)),"",VLOOKUP(B57,Equiprate!$A$2:$I$3,8,FALSE))</f>
        <v>0</v>
      </c>
      <c r="H57" s="161">
        <f>IF(ISNA(VLOOKUP(B57,Equiprate!$A$2:$I$3,9,FALSE)),"0",VLOOKUP(B57,Equiprate!$A$2:$I$3,9,FALSE))</f>
        <v>0</v>
      </c>
      <c r="I57" s="160"/>
      <c r="J57" s="127"/>
      <c r="K57" s="127"/>
      <c r="L57" s="127"/>
      <c r="M57" s="127"/>
      <c r="N57" s="127"/>
      <c r="O57" s="127"/>
      <c r="P57" s="127"/>
      <c r="Q57" s="127"/>
      <c r="R57" s="127"/>
      <c r="S57" s="127"/>
      <c r="T57" s="127"/>
      <c r="U57" s="127"/>
      <c r="V57" s="127"/>
      <c r="W57" s="127"/>
      <c r="X57" s="127"/>
      <c r="Y57" s="127"/>
      <c r="Z57" s="127"/>
      <c r="AA57" s="127"/>
      <c r="AB57" s="127"/>
      <c r="AC57" s="162"/>
      <c r="AD57" s="164">
        <f t="shared" si="2"/>
        <v>0</v>
      </c>
      <c r="AE57" s="128">
        <f t="shared" si="3"/>
        <v>0</v>
      </c>
      <c r="AG57" s="2"/>
    </row>
    <row r="58" spans="2:33" ht="25.5" customHeight="1" x14ac:dyDescent="0.25">
      <c r="B58" s="38"/>
      <c r="C58" s="264"/>
      <c r="D58" s="264"/>
      <c r="E58" s="168">
        <f>IF(ISNA(VLOOKUP(B58,Equiprate!$A$2:$I$3,3,FALSE)),"",VLOOKUP(B58,Equiprate!$A$2:$I$3,3,FALSE))</f>
        <v>0</v>
      </c>
      <c r="F58" s="158"/>
      <c r="G58" s="159">
        <f>IF(ISNA(VLOOKUP(B58,Equiprate!$A$2:$I$3,8,FALSE)),"",VLOOKUP(B58,Equiprate!$A$2:$I$3,8,FALSE))</f>
        <v>0</v>
      </c>
      <c r="H58" s="161">
        <f>IF(ISNA(VLOOKUP(B58,Equiprate!$A$2:$I$3,9,FALSE)),"0",VLOOKUP(B58,Equiprate!$A$2:$I$3,9,FALSE))</f>
        <v>0</v>
      </c>
      <c r="I58" s="160"/>
      <c r="J58" s="127"/>
      <c r="K58" s="127"/>
      <c r="L58" s="127"/>
      <c r="M58" s="127"/>
      <c r="N58" s="127"/>
      <c r="O58" s="127"/>
      <c r="P58" s="127"/>
      <c r="Q58" s="127"/>
      <c r="R58" s="127"/>
      <c r="S58" s="127"/>
      <c r="T58" s="127"/>
      <c r="U58" s="127"/>
      <c r="V58" s="127"/>
      <c r="W58" s="127"/>
      <c r="X58" s="127"/>
      <c r="Y58" s="127"/>
      <c r="Z58" s="127"/>
      <c r="AA58" s="127"/>
      <c r="AB58" s="127"/>
      <c r="AC58" s="162"/>
      <c r="AD58" s="164">
        <f t="shared" si="2"/>
        <v>0</v>
      </c>
      <c r="AE58" s="128">
        <f t="shared" si="3"/>
        <v>0</v>
      </c>
      <c r="AG58" s="2"/>
    </row>
    <row r="59" spans="2:33" ht="25.5" customHeight="1" x14ac:dyDescent="0.25">
      <c r="B59" s="38"/>
      <c r="C59" s="264"/>
      <c r="D59" s="264"/>
      <c r="E59" s="168">
        <f>IF(ISNA(VLOOKUP(B59,Equiprate!$A$2:$I$3,3,FALSE)),"",VLOOKUP(B59,Equiprate!$A$2:$I$3,3,FALSE))</f>
        <v>0</v>
      </c>
      <c r="F59" s="158"/>
      <c r="G59" s="159">
        <f>IF(ISNA(VLOOKUP(B59,Equiprate!$A$2:$I$3,8,FALSE)),"",VLOOKUP(B59,Equiprate!$A$2:$I$3,8,FALSE))</f>
        <v>0</v>
      </c>
      <c r="H59" s="161">
        <f>IF(ISNA(VLOOKUP(B59,Equiprate!$A$2:$I$3,9,FALSE)),"0",VLOOKUP(B59,Equiprate!$A$2:$I$3,9,FALSE))</f>
        <v>0</v>
      </c>
      <c r="I59" s="160"/>
      <c r="J59" s="127"/>
      <c r="K59" s="127"/>
      <c r="L59" s="127"/>
      <c r="M59" s="127"/>
      <c r="N59" s="127"/>
      <c r="O59" s="127"/>
      <c r="P59" s="127"/>
      <c r="Q59" s="127"/>
      <c r="R59" s="127"/>
      <c r="S59" s="127"/>
      <c r="T59" s="127"/>
      <c r="U59" s="127"/>
      <c r="V59" s="127"/>
      <c r="W59" s="127"/>
      <c r="X59" s="127"/>
      <c r="Y59" s="127"/>
      <c r="Z59" s="127"/>
      <c r="AA59" s="127"/>
      <c r="AB59" s="127"/>
      <c r="AC59" s="162"/>
      <c r="AD59" s="164">
        <f t="shared" si="2"/>
        <v>0</v>
      </c>
      <c r="AE59" s="128">
        <f t="shared" si="3"/>
        <v>0</v>
      </c>
      <c r="AG59" s="2"/>
    </row>
    <row r="60" spans="2:33" ht="25.5" customHeight="1" x14ac:dyDescent="0.25">
      <c r="B60" s="38"/>
      <c r="C60" s="264"/>
      <c r="D60" s="264"/>
      <c r="E60" s="168">
        <f>IF(ISNA(VLOOKUP(B60,Equiprate!$A$2:$I$3,3,FALSE)),"",VLOOKUP(B60,Equiprate!$A$2:$I$3,3,FALSE))</f>
        <v>0</v>
      </c>
      <c r="F60" s="158"/>
      <c r="G60" s="159">
        <f>IF(ISNA(VLOOKUP(B60,Equiprate!$A$2:$I$3,8,FALSE)),"",VLOOKUP(B60,Equiprate!$A$2:$I$3,8,FALSE))</f>
        <v>0</v>
      </c>
      <c r="H60" s="161">
        <f>IF(ISNA(VLOOKUP(B60,Equiprate!$A$2:$I$3,9,FALSE)),"0",VLOOKUP(B60,Equiprate!$A$2:$I$3,9,FALSE))</f>
        <v>0</v>
      </c>
      <c r="I60" s="160"/>
      <c r="J60" s="127"/>
      <c r="K60" s="127"/>
      <c r="L60" s="127"/>
      <c r="M60" s="127"/>
      <c r="N60" s="127"/>
      <c r="O60" s="127"/>
      <c r="P60" s="127"/>
      <c r="Q60" s="127"/>
      <c r="R60" s="127"/>
      <c r="S60" s="127"/>
      <c r="T60" s="127"/>
      <c r="U60" s="127"/>
      <c r="V60" s="127"/>
      <c r="W60" s="127"/>
      <c r="X60" s="127"/>
      <c r="Y60" s="127"/>
      <c r="Z60" s="127"/>
      <c r="AA60" s="127"/>
      <c r="AB60" s="127"/>
      <c r="AC60" s="162"/>
      <c r="AD60" s="164">
        <f t="shared" si="2"/>
        <v>0</v>
      </c>
      <c r="AE60" s="128">
        <f t="shared" si="3"/>
        <v>0</v>
      </c>
      <c r="AG60" s="2"/>
    </row>
    <row r="61" spans="2:33" ht="25.5" customHeight="1" x14ac:dyDescent="0.25">
      <c r="B61" s="38"/>
      <c r="C61" s="264"/>
      <c r="D61" s="264"/>
      <c r="E61" s="168">
        <f>IF(ISNA(VLOOKUP(B61,Equiprate!$A$2:$I$3,3,FALSE)),"",VLOOKUP(B61,Equiprate!$A$2:$I$3,3,FALSE))</f>
        <v>0</v>
      </c>
      <c r="F61" s="158"/>
      <c r="G61" s="159">
        <f>IF(ISNA(VLOOKUP(B61,Equiprate!$A$2:$I$3,8,FALSE)),"",VLOOKUP(B61,Equiprate!$A$2:$I$3,8,FALSE))</f>
        <v>0</v>
      </c>
      <c r="H61" s="161">
        <f>IF(ISNA(VLOOKUP(B61,Equiprate!$A$2:$I$3,9,FALSE)),"0",VLOOKUP(B61,Equiprate!$A$2:$I$3,9,FALSE))</f>
        <v>0</v>
      </c>
      <c r="I61" s="160"/>
      <c r="J61" s="127"/>
      <c r="K61" s="127"/>
      <c r="L61" s="127"/>
      <c r="M61" s="127"/>
      <c r="N61" s="127"/>
      <c r="O61" s="127"/>
      <c r="P61" s="127"/>
      <c r="Q61" s="127"/>
      <c r="R61" s="127"/>
      <c r="S61" s="127"/>
      <c r="T61" s="127"/>
      <c r="U61" s="127"/>
      <c r="V61" s="127"/>
      <c r="W61" s="127"/>
      <c r="X61" s="127"/>
      <c r="Y61" s="127"/>
      <c r="Z61" s="127"/>
      <c r="AA61" s="127"/>
      <c r="AB61" s="127"/>
      <c r="AC61" s="162"/>
      <c r="AD61" s="164">
        <f t="shared" si="2"/>
        <v>0</v>
      </c>
      <c r="AE61" s="128">
        <f t="shared" si="3"/>
        <v>0</v>
      </c>
      <c r="AG61" s="2"/>
    </row>
    <row r="62" spans="2:33" ht="25.5" customHeight="1" x14ac:dyDescent="0.25">
      <c r="B62" s="38"/>
      <c r="C62" s="264"/>
      <c r="D62" s="264"/>
      <c r="E62" s="168">
        <f>IF(ISNA(VLOOKUP(B62,Equiprate!$A$2:$I$3,3,FALSE)),"",VLOOKUP(B62,Equiprate!$A$2:$I$3,3,FALSE))</f>
        <v>0</v>
      </c>
      <c r="F62" s="158"/>
      <c r="G62" s="159">
        <f>IF(ISNA(VLOOKUP(B62,Equiprate!$A$2:$I$3,8,FALSE)),"",VLOOKUP(B62,Equiprate!$A$2:$I$3,8,FALSE))</f>
        <v>0</v>
      </c>
      <c r="H62" s="161">
        <f>IF(ISNA(VLOOKUP(B62,Equiprate!$A$2:$I$3,9,FALSE)),"0",VLOOKUP(B62,Equiprate!$A$2:$I$3,9,FALSE))</f>
        <v>0</v>
      </c>
      <c r="I62" s="160"/>
      <c r="J62" s="127"/>
      <c r="K62" s="127"/>
      <c r="L62" s="127"/>
      <c r="M62" s="127"/>
      <c r="N62" s="127"/>
      <c r="O62" s="127"/>
      <c r="P62" s="127"/>
      <c r="Q62" s="127"/>
      <c r="R62" s="127"/>
      <c r="S62" s="127"/>
      <c r="T62" s="127"/>
      <c r="U62" s="127"/>
      <c r="V62" s="127"/>
      <c r="W62" s="127"/>
      <c r="X62" s="127"/>
      <c r="Y62" s="127"/>
      <c r="Z62" s="127"/>
      <c r="AA62" s="127"/>
      <c r="AB62" s="127"/>
      <c r="AC62" s="162"/>
      <c r="AD62" s="164">
        <f t="shared" si="2"/>
        <v>0</v>
      </c>
      <c r="AE62" s="128">
        <f t="shared" si="3"/>
        <v>0</v>
      </c>
      <c r="AG62" s="2"/>
    </row>
    <row r="63" spans="2:33" ht="25.5" customHeight="1" x14ac:dyDescent="0.25">
      <c r="B63" s="38"/>
      <c r="C63" s="264"/>
      <c r="D63" s="264"/>
      <c r="E63" s="168">
        <f>IF(ISNA(VLOOKUP(B63,Equiprate!$A$2:$I$3,3,FALSE)),"",VLOOKUP(B63,Equiprate!$A$2:$I$3,3,FALSE))</f>
        <v>0</v>
      </c>
      <c r="F63" s="158"/>
      <c r="G63" s="159">
        <f>IF(ISNA(VLOOKUP(B63,Equiprate!$A$2:$I$3,8,FALSE)),"",VLOOKUP(B63,Equiprate!$A$2:$I$3,8,FALSE))</f>
        <v>0</v>
      </c>
      <c r="H63" s="161">
        <f>IF(ISNA(VLOOKUP(B63,Equiprate!$A$2:$I$3,9,FALSE)),"0",VLOOKUP(B63,Equiprate!$A$2:$I$3,9,FALSE))</f>
        <v>0</v>
      </c>
      <c r="I63" s="160"/>
      <c r="J63" s="127"/>
      <c r="K63" s="127"/>
      <c r="L63" s="127"/>
      <c r="M63" s="127"/>
      <c r="N63" s="127"/>
      <c r="O63" s="127"/>
      <c r="P63" s="127"/>
      <c r="Q63" s="127"/>
      <c r="R63" s="127"/>
      <c r="S63" s="127"/>
      <c r="T63" s="127"/>
      <c r="U63" s="127"/>
      <c r="V63" s="127"/>
      <c r="W63" s="127"/>
      <c r="X63" s="127"/>
      <c r="Y63" s="127"/>
      <c r="Z63" s="127"/>
      <c r="AA63" s="127"/>
      <c r="AB63" s="127"/>
      <c r="AC63" s="162"/>
      <c r="AD63" s="164">
        <f t="shared" si="2"/>
        <v>0</v>
      </c>
      <c r="AE63" s="128">
        <f t="shared" si="3"/>
        <v>0</v>
      </c>
      <c r="AG63" s="2"/>
    </row>
    <row r="64" spans="2:33" ht="25.5" customHeight="1" x14ac:dyDescent="0.25">
      <c r="B64" s="38"/>
      <c r="C64" s="264"/>
      <c r="D64" s="264"/>
      <c r="E64" s="168">
        <f>IF(ISNA(VLOOKUP(B64,Equiprate!$A$2:$I$3,3,FALSE)),"",VLOOKUP(B64,Equiprate!$A$2:$I$3,3,FALSE))</f>
        <v>0</v>
      </c>
      <c r="F64" s="158"/>
      <c r="G64" s="159">
        <f>IF(ISNA(VLOOKUP(B64,Equiprate!$A$2:$I$3,8,FALSE)),"",VLOOKUP(B64,Equiprate!$A$2:$I$3,8,FALSE))</f>
        <v>0</v>
      </c>
      <c r="H64" s="161">
        <f>IF(ISNA(VLOOKUP(B64,Equiprate!$A$2:$I$3,9,FALSE)),"0",VLOOKUP(B64,Equiprate!$A$2:$I$3,9,FALSE))</f>
        <v>0</v>
      </c>
      <c r="I64" s="160"/>
      <c r="J64" s="127"/>
      <c r="K64" s="127"/>
      <c r="L64" s="127"/>
      <c r="M64" s="127"/>
      <c r="N64" s="127"/>
      <c r="O64" s="127"/>
      <c r="P64" s="127"/>
      <c r="Q64" s="127"/>
      <c r="R64" s="127"/>
      <c r="S64" s="127"/>
      <c r="T64" s="127"/>
      <c r="U64" s="127"/>
      <c r="V64" s="127"/>
      <c r="W64" s="127"/>
      <c r="X64" s="127"/>
      <c r="Y64" s="127"/>
      <c r="Z64" s="127"/>
      <c r="AA64" s="127"/>
      <c r="AB64" s="127"/>
      <c r="AC64" s="162"/>
      <c r="AD64" s="164">
        <f t="shared" si="1"/>
        <v>0</v>
      </c>
      <c r="AE64" s="128">
        <f t="shared" si="0"/>
        <v>0</v>
      </c>
      <c r="AG64" s="2"/>
    </row>
    <row r="65" spans="2:33" ht="25.5" customHeight="1" x14ac:dyDescent="0.25">
      <c r="B65" s="38"/>
      <c r="C65" s="264"/>
      <c r="D65" s="264"/>
      <c r="E65" s="168">
        <f>IF(ISNA(VLOOKUP(B65,Equiprate!$A$2:$I$3,3,FALSE)),"",VLOOKUP(B65,Equiprate!$A$2:$I$3,3,FALSE))</f>
        <v>0</v>
      </c>
      <c r="F65" s="158"/>
      <c r="G65" s="159">
        <f>IF(ISNA(VLOOKUP(B65,Equiprate!$A$2:$I$3,8,FALSE)),"",VLOOKUP(B65,Equiprate!$A$2:$I$3,8,FALSE))</f>
        <v>0</v>
      </c>
      <c r="H65" s="161">
        <f>IF(ISNA(VLOOKUP(B65,Equiprate!$A$2:$I$3,9,FALSE)),"0",VLOOKUP(B65,Equiprate!$A$2:$I$3,9,FALSE))</f>
        <v>0</v>
      </c>
      <c r="I65" s="160"/>
      <c r="J65" s="127"/>
      <c r="K65" s="127"/>
      <c r="L65" s="127"/>
      <c r="M65" s="127"/>
      <c r="N65" s="127"/>
      <c r="O65" s="127"/>
      <c r="P65" s="127"/>
      <c r="Q65" s="127"/>
      <c r="R65" s="127"/>
      <c r="S65" s="127"/>
      <c r="T65" s="127"/>
      <c r="U65" s="127"/>
      <c r="V65" s="127"/>
      <c r="W65" s="127"/>
      <c r="X65" s="127"/>
      <c r="Y65" s="127"/>
      <c r="Z65" s="127"/>
      <c r="AA65" s="127"/>
      <c r="AB65" s="127"/>
      <c r="AC65" s="162"/>
      <c r="AD65" s="164">
        <f t="shared" si="1"/>
        <v>0</v>
      </c>
      <c r="AE65" s="128">
        <f t="shared" si="0"/>
        <v>0</v>
      </c>
      <c r="AG65"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65">
      <formula1>Equiprate</formula1>
    </dataValidation>
    <dataValidation type="list" allowBlank="1" showInputMessage="1" showErrorMessage="1" sqref="F9:F65">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65"/>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6">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AC8" sqref="AC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4)'!F9</f>
        <v>0</v>
      </c>
      <c r="J8" s="283">
        <f>'LABOR(Part 4)'!G9</f>
        <v>0</v>
      </c>
      <c r="K8" s="283">
        <f>'LABOR(Part 4)'!H9</f>
        <v>0</v>
      </c>
      <c r="L8" s="283">
        <f>'LABOR(Part 4)'!I9</f>
        <v>0</v>
      </c>
      <c r="M8" s="283">
        <f>'LABOR(Part 4)'!J9</f>
        <v>0</v>
      </c>
      <c r="N8" s="283">
        <f>'LABOR(Part 4)'!K9</f>
        <v>0</v>
      </c>
      <c r="O8" s="283">
        <f>'LABOR(Part 4)'!L9</f>
        <v>0</v>
      </c>
      <c r="P8" s="283">
        <f>'LABOR(Part 4)'!M9</f>
        <v>0</v>
      </c>
      <c r="Q8" s="283">
        <f>'LABOR(Part 4)'!N9</f>
        <v>0</v>
      </c>
      <c r="R8" s="283">
        <f>'LABOR(Part 4)'!O9</f>
        <v>0</v>
      </c>
      <c r="S8" s="283">
        <f>'LABOR(Part 4)'!P9</f>
        <v>0</v>
      </c>
      <c r="T8" s="283">
        <f>'LABOR(Part 4)'!Q9</f>
        <v>0</v>
      </c>
      <c r="U8" s="283">
        <f>'LABOR(Part 4)'!R9</f>
        <v>0</v>
      </c>
      <c r="V8" s="283">
        <f>'LABOR(Part 4)'!S9</f>
        <v>0</v>
      </c>
      <c r="W8" s="283">
        <f>'LABOR(Part 4)'!T9</f>
        <v>0</v>
      </c>
      <c r="X8" s="283">
        <f>'LABOR(Part 4)'!U9</f>
        <v>0</v>
      </c>
      <c r="Y8" s="283">
        <f>'LABOR(Part 4)'!V9</f>
        <v>0</v>
      </c>
      <c r="Z8" s="283">
        <f>'LABOR(Part 4)'!W9</f>
        <v>0</v>
      </c>
      <c r="AA8" s="283">
        <f>'LABOR(Part 4)'!X9</f>
        <v>0</v>
      </c>
      <c r="AB8" s="283">
        <f>'LABOR(Part 4)'!Y9</f>
        <v>0</v>
      </c>
      <c r="AC8" s="283">
        <f>'LABOR(Part 4)'!Z9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AC8" sqref="AC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5)'!F9</f>
        <v>0</v>
      </c>
      <c r="J8" s="283">
        <f>'LABOR(Part 5)'!G9</f>
        <v>0</v>
      </c>
      <c r="K8" s="283">
        <f>'LABOR(Part 5)'!H9</f>
        <v>0</v>
      </c>
      <c r="L8" s="283">
        <f>'LABOR(Part 5)'!I9</f>
        <v>0</v>
      </c>
      <c r="M8" s="283">
        <f>'LABOR(Part 5)'!J9</f>
        <v>0</v>
      </c>
      <c r="N8" s="283">
        <f>'LABOR(Part 5)'!K9</f>
        <v>0</v>
      </c>
      <c r="O8" s="283">
        <f>'LABOR(Part 5)'!L9</f>
        <v>0</v>
      </c>
      <c r="P8" s="283">
        <f>'LABOR(Part 5)'!M9</f>
        <v>0</v>
      </c>
      <c r="Q8" s="283">
        <f>'LABOR(Part 5)'!N9</f>
        <v>0</v>
      </c>
      <c r="R8" s="283">
        <f>'LABOR(Part 5)'!O9</f>
        <v>0</v>
      </c>
      <c r="S8" s="283">
        <f>'LABOR(Part 5)'!P9</f>
        <v>0</v>
      </c>
      <c r="T8" s="283">
        <f>'LABOR(Part 5)'!Q9</f>
        <v>0</v>
      </c>
      <c r="U8" s="283">
        <f>'LABOR(Part 5)'!R9</f>
        <v>0</v>
      </c>
      <c r="V8" s="283">
        <f>'LABOR(Part 5)'!S9</f>
        <v>0</v>
      </c>
      <c r="W8" s="283">
        <f>'LABOR(Part 5)'!T9</f>
        <v>0</v>
      </c>
      <c r="X8" s="283">
        <f>'LABOR(Part 5)'!U9</f>
        <v>0</v>
      </c>
      <c r="Y8" s="283">
        <f>'LABOR(Part 5)'!V9</f>
        <v>0</v>
      </c>
      <c r="Z8" s="283">
        <f>'LABOR(Part 5)'!W9</f>
        <v>0</v>
      </c>
      <c r="AA8" s="283">
        <f>'LABOR(Part 5)'!X9</f>
        <v>0</v>
      </c>
      <c r="AB8" s="283">
        <f>'LABOR(Part 5)'!Y9</f>
        <v>0</v>
      </c>
      <c r="AC8" s="283">
        <f>'LABOR(Part 5)'!Z9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R8" sqref="R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6)'!F9</f>
        <v>0</v>
      </c>
      <c r="J8" s="283">
        <f>'LABOR(Part 6)'!G9</f>
        <v>0</v>
      </c>
      <c r="K8" s="283">
        <f>'LABOR(Part 6)'!H9</f>
        <v>0</v>
      </c>
      <c r="L8" s="283">
        <f>'LABOR(Part 6)'!I9</f>
        <v>0</v>
      </c>
      <c r="M8" s="283">
        <f>'LABOR(Part 6)'!J9</f>
        <v>0</v>
      </c>
      <c r="N8" s="283">
        <f>'LABOR(Part 6)'!K9</f>
        <v>0</v>
      </c>
      <c r="O8" s="283">
        <f>'LABOR(Part 6)'!L9</f>
        <v>0</v>
      </c>
      <c r="P8" s="283">
        <f>'LABOR(Part 6)'!M9</f>
        <v>0</v>
      </c>
      <c r="Q8" s="283">
        <f>'LABOR(Part 6)'!N9</f>
        <v>0</v>
      </c>
      <c r="R8" s="283">
        <f>'LABOR(Part 6)'!O9</f>
        <v>0</v>
      </c>
      <c r="S8" s="283">
        <f>'LABOR(Part 6)'!P9</f>
        <v>0</v>
      </c>
      <c r="T8" s="283">
        <f>'LABOR(Part 6)'!Q9</f>
        <v>0</v>
      </c>
      <c r="U8" s="283">
        <f>'LABOR(Part 6)'!R9</f>
        <v>0</v>
      </c>
      <c r="V8" s="283">
        <f>'LABOR(Part 6)'!S9</f>
        <v>0</v>
      </c>
      <c r="W8" s="283">
        <f>'LABOR(Part 6)'!T9</f>
        <v>0</v>
      </c>
      <c r="X8" s="283">
        <f>'LABOR(Part 6)'!U9</f>
        <v>0</v>
      </c>
      <c r="Y8" s="283">
        <f>'LABOR(Part 6)'!V9</f>
        <v>0</v>
      </c>
      <c r="Z8" s="283">
        <f>'LABOR(Part 6)'!W9</f>
        <v>0</v>
      </c>
      <c r="AA8" s="283">
        <f>'LABOR(Part 6)'!X9</f>
        <v>0</v>
      </c>
      <c r="AB8" s="283">
        <f>'LABOR(Part 6)'!Y9</f>
        <v>0</v>
      </c>
      <c r="AC8" s="283">
        <f>'LABOR(Part 6)'!Z9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9">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AC8" sqref="AC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7)'!F9</f>
        <v>0</v>
      </c>
      <c r="J8" s="283">
        <f>'LABOR(Part 7)'!G9</f>
        <v>0</v>
      </c>
      <c r="K8" s="283">
        <f>'LABOR(Part 7)'!H9</f>
        <v>0</v>
      </c>
      <c r="L8" s="283">
        <f>'LABOR(Part 7)'!I9</f>
        <v>0</v>
      </c>
      <c r="M8" s="283">
        <f>'LABOR(Part 7)'!J9</f>
        <v>0</v>
      </c>
      <c r="N8" s="283">
        <f>'LABOR(Part 7)'!K9</f>
        <v>0</v>
      </c>
      <c r="O8" s="283">
        <f>'LABOR(Part 7)'!L9</f>
        <v>0</v>
      </c>
      <c r="P8" s="283">
        <f>'LABOR(Part 7)'!M9</f>
        <v>0</v>
      </c>
      <c r="Q8" s="283">
        <f>'LABOR(Part 7)'!N9</f>
        <v>0</v>
      </c>
      <c r="R8" s="283">
        <f>'LABOR(Part 7)'!O9</f>
        <v>0</v>
      </c>
      <c r="S8" s="283">
        <f>'LABOR(Part 7)'!P9</f>
        <v>0</v>
      </c>
      <c r="T8" s="283">
        <f>'LABOR(Part 7)'!Q9</f>
        <v>0</v>
      </c>
      <c r="U8" s="283">
        <f>'LABOR(Part 7)'!R9</f>
        <v>0</v>
      </c>
      <c r="V8" s="283">
        <f>'LABOR(Part 7)'!S9</f>
        <v>0</v>
      </c>
      <c r="W8" s="283">
        <f>'LABOR(Part 7)'!T9</f>
        <v>0</v>
      </c>
      <c r="X8" s="283">
        <f>'LABOR(Part 7)'!U9</f>
        <v>0</v>
      </c>
      <c r="Y8" s="283">
        <f>'LABOR(Part 7)'!V9</f>
        <v>0</v>
      </c>
      <c r="Z8" s="283">
        <f>'LABOR(Part 7)'!W9</f>
        <v>0</v>
      </c>
      <c r="AA8" s="283">
        <f>'LABOR(Part 7)'!X9</f>
        <v>0</v>
      </c>
      <c r="AB8" s="283">
        <f>'LABOR(Part 7)'!Y9</f>
        <v>0</v>
      </c>
      <c r="AC8" s="283">
        <f>'LABOR(Part 7)'!Z9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0">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AB8" sqref="AB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8)'!F9</f>
        <v>0</v>
      </c>
      <c r="J8" s="283">
        <f>'LABOR(Part 8)'!G9</f>
        <v>0</v>
      </c>
      <c r="K8" s="283">
        <f>'LABOR(Part 8)'!H9</f>
        <v>0</v>
      </c>
      <c r="L8" s="283">
        <f>'LABOR(Part 8)'!I9</f>
        <v>0</v>
      </c>
      <c r="M8" s="283">
        <f>'LABOR(Part 8)'!J9</f>
        <v>0</v>
      </c>
      <c r="N8" s="283">
        <f>'LABOR(Part 8)'!K9</f>
        <v>0</v>
      </c>
      <c r="O8" s="283">
        <f>'LABOR(Part 8)'!L9</f>
        <v>0</v>
      </c>
      <c r="P8" s="283">
        <f>'LABOR(Part 8)'!M9</f>
        <v>0</v>
      </c>
      <c r="Q8" s="283">
        <f>'LABOR(Part 8)'!N9</f>
        <v>0</v>
      </c>
      <c r="R8" s="283">
        <f>'LABOR(Part 8)'!O9</f>
        <v>0</v>
      </c>
      <c r="S8" s="283">
        <f>'LABOR(Part 8)'!P9</f>
        <v>0</v>
      </c>
      <c r="T8" s="283">
        <f>'LABOR(Part 8)'!Q9</f>
        <v>0</v>
      </c>
      <c r="U8" s="283">
        <f>'LABOR(Part 8)'!R9</f>
        <v>0</v>
      </c>
      <c r="V8" s="283">
        <f>'LABOR(Part 8)'!S9</f>
        <v>0</v>
      </c>
      <c r="W8" s="283">
        <f>'LABOR(Part 8)'!T9</f>
        <v>0</v>
      </c>
      <c r="X8" s="283">
        <f>'LABOR(Part 8)'!U9</f>
        <v>0</v>
      </c>
      <c r="Y8" s="283">
        <f>'LABOR(Part 8)'!V9</f>
        <v>0</v>
      </c>
      <c r="Z8" s="283">
        <f>'LABOR(Part 8)'!W9</f>
        <v>0</v>
      </c>
      <c r="AA8" s="283">
        <f>'LABOR(Part 8)'!X9</f>
        <v>0</v>
      </c>
      <c r="AB8" s="283">
        <f>'LABOR(Part 8)'!Y9</f>
        <v>0</v>
      </c>
      <c r="AC8" s="283">
        <f>'LABOR(Part 8)'!Z9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I8" sqref="I8:AC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9)'!F9</f>
        <v>0</v>
      </c>
      <c r="J8" s="283">
        <f>'LABOR(Part 9)'!G9</f>
        <v>0</v>
      </c>
      <c r="K8" s="283">
        <f>'LABOR(Part 9)'!H9</f>
        <v>0</v>
      </c>
      <c r="L8" s="283">
        <f>'LABOR(Part 9)'!I9</f>
        <v>0</v>
      </c>
      <c r="M8" s="283">
        <f>'LABOR(Part 9)'!J9</f>
        <v>0</v>
      </c>
      <c r="N8" s="283">
        <f>'LABOR(Part 9)'!K9</f>
        <v>0</v>
      </c>
      <c r="O8" s="283">
        <f>'LABOR(Part 9)'!L9</f>
        <v>0</v>
      </c>
      <c r="P8" s="283">
        <f>'LABOR(Part 9)'!M9</f>
        <v>0</v>
      </c>
      <c r="Q8" s="283">
        <f>'LABOR(Part 9)'!N9</f>
        <v>0</v>
      </c>
      <c r="R8" s="283">
        <f>'LABOR(Part 9)'!O9</f>
        <v>0</v>
      </c>
      <c r="S8" s="283">
        <f>'LABOR(Part 9)'!P9</f>
        <v>0</v>
      </c>
      <c r="T8" s="283">
        <f>'LABOR(Part 9)'!Q9</f>
        <v>0</v>
      </c>
      <c r="U8" s="283">
        <f>'LABOR(Part 9)'!R9</f>
        <v>0</v>
      </c>
      <c r="V8" s="283">
        <f>'LABOR(Part 9)'!S9</f>
        <v>0</v>
      </c>
      <c r="W8" s="283">
        <f>'LABOR(Part 9)'!T9</f>
        <v>0</v>
      </c>
      <c r="X8" s="283">
        <f>'LABOR(Part 9)'!U9</f>
        <v>0</v>
      </c>
      <c r="Y8" s="283">
        <f>'LABOR(Part 9)'!V9</f>
        <v>0</v>
      </c>
      <c r="Z8" s="283">
        <f>'LABOR(Part 9)'!W9</f>
        <v>0</v>
      </c>
      <c r="AA8" s="283">
        <f>'LABOR(Part 9)'!X9</f>
        <v>0</v>
      </c>
      <c r="AB8" s="283">
        <f>'LABOR(Part 9)'!Y9</f>
        <v>0</v>
      </c>
      <c r="AC8" s="283">
        <f>'LABOR(Part 9)'!Z9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I8" sqref="I8:AC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10)'!F9</f>
        <v>0</v>
      </c>
      <c r="J8" s="283">
        <f>'LABOR(Part 10)'!G9</f>
        <v>0</v>
      </c>
      <c r="K8" s="283">
        <f>'LABOR(Part 10)'!H9</f>
        <v>0</v>
      </c>
      <c r="L8" s="283">
        <f>'LABOR(Part 10)'!I9</f>
        <v>0</v>
      </c>
      <c r="M8" s="283">
        <f>'LABOR(Part 10)'!J9</f>
        <v>0</v>
      </c>
      <c r="N8" s="283">
        <f>'LABOR(Part 10)'!K9</f>
        <v>0</v>
      </c>
      <c r="O8" s="283">
        <f>'LABOR(Part 10)'!L9</f>
        <v>0</v>
      </c>
      <c r="P8" s="283">
        <f>'LABOR(Part 10)'!M9</f>
        <v>0</v>
      </c>
      <c r="Q8" s="283">
        <f>'LABOR(Part 10)'!N9</f>
        <v>0</v>
      </c>
      <c r="R8" s="283">
        <f>'LABOR(Part 10)'!O9</f>
        <v>0</v>
      </c>
      <c r="S8" s="283">
        <f>'LABOR(Part 10)'!P9</f>
        <v>0</v>
      </c>
      <c r="T8" s="283">
        <f>'LABOR(Part 10)'!Q9</f>
        <v>0</v>
      </c>
      <c r="U8" s="283">
        <f>'LABOR(Part 10)'!R9</f>
        <v>0</v>
      </c>
      <c r="V8" s="283">
        <f>'LABOR(Part 10)'!S9</f>
        <v>0</v>
      </c>
      <c r="W8" s="283">
        <f>'LABOR(Part 10)'!T9</f>
        <v>0</v>
      </c>
      <c r="X8" s="283">
        <f>'LABOR(Part 10)'!U9</f>
        <v>0</v>
      </c>
      <c r="Y8" s="283">
        <f>'LABOR(Part 10)'!V9</f>
        <v>0</v>
      </c>
      <c r="Z8" s="283">
        <f>'LABOR(Part 10)'!W9</f>
        <v>0</v>
      </c>
      <c r="AA8" s="283">
        <f>'LABOR(Part 10)'!X9</f>
        <v>0</v>
      </c>
      <c r="AB8" s="283">
        <f>'LABOR(Part 10)'!Y9</f>
        <v>0</v>
      </c>
      <c r="AC8" s="283">
        <f>'LABOR(Part 10)'!Z9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L8" sqref="L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11)'!F9</f>
        <v>0</v>
      </c>
      <c r="J8" s="283">
        <f>'LABOR(Part 11)'!G9</f>
        <v>0</v>
      </c>
      <c r="K8" s="283">
        <f>'LABOR(Part 11)'!H9</f>
        <v>0</v>
      </c>
      <c r="L8" s="283">
        <f>'LABOR(Part 11)'!I9</f>
        <v>0</v>
      </c>
      <c r="M8" s="283">
        <f>'LABOR(Part 11)'!J9</f>
        <v>0</v>
      </c>
      <c r="N8" s="283">
        <f>'LABOR(Part 11)'!K9</f>
        <v>0</v>
      </c>
      <c r="O8" s="283">
        <f>'LABOR(Part 11)'!L9</f>
        <v>0</v>
      </c>
      <c r="P8" s="283">
        <f>'LABOR(Part 11)'!M9</f>
        <v>0</v>
      </c>
      <c r="Q8" s="283">
        <f>'LABOR(Part 11)'!N9</f>
        <v>0</v>
      </c>
      <c r="R8" s="283">
        <f>'LABOR(Part 11)'!O9</f>
        <v>0</v>
      </c>
      <c r="S8" s="283">
        <f>'LABOR(Part 11)'!P9</f>
        <v>0</v>
      </c>
      <c r="T8" s="283">
        <f>'LABOR(Part 11)'!Q9</f>
        <v>0</v>
      </c>
      <c r="U8" s="283">
        <f>'LABOR(Part 11)'!R9</f>
        <v>0</v>
      </c>
      <c r="V8" s="283">
        <f>'LABOR(Part 11)'!S9</f>
        <v>0</v>
      </c>
      <c r="W8" s="283">
        <f>'LABOR(Part 11)'!T9</f>
        <v>0</v>
      </c>
      <c r="X8" s="283">
        <f>'LABOR(Part 11)'!U9</f>
        <v>0</v>
      </c>
      <c r="Y8" s="283">
        <f>'LABOR(Part 11)'!V9</f>
        <v>0</v>
      </c>
      <c r="Z8" s="283">
        <f>'LABOR(Part 11)'!W9</f>
        <v>0</v>
      </c>
      <c r="AA8" s="283">
        <f>'LABOR(Part 11)'!X9</f>
        <v>0</v>
      </c>
      <c r="AB8" s="283">
        <f>'LABOR(Part 11)'!Y9</f>
        <v>0</v>
      </c>
      <c r="AC8" s="283">
        <f>'LABOR(Part 11)'!Z9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indexed="15"/>
  </sheetPr>
  <dimension ref="B1:BB113"/>
  <sheetViews>
    <sheetView showGridLines="0" showZeros="0" topLeftCell="B5" zoomScale="90" zoomScaleNormal="90" zoomScaleSheetLayoutView="85" workbookViewId="0">
      <selection activeCell="F9" sqref="F9:F11"/>
    </sheetView>
  </sheetViews>
  <sheetFormatPr defaultColWidth="9.109375" defaultRowHeight="13.2" x14ac:dyDescent="0.25"/>
  <cols>
    <col min="1" max="1" width="2.6640625" style="1" customWidth="1"/>
    <col min="2" max="2" width="8.109375" style="1" customWidth="1"/>
    <col min="3" max="3" width="28" style="1" customWidth="1"/>
    <col min="4" max="4" width="5.5546875" style="37" customWidth="1"/>
    <col min="5" max="26" width="5.5546875" style="1" customWidth="1"/>
    <col min="27" max="27" width="11" style="1" customWidth="1"/>
    <col min="28" max="28" width="9.6640625" style="1" customWidth="1"/>
    <col min="29" max="29" width="10.33203125" style="1" customWidth="1"/>
    <col min="30" max="30" width="15.5546875" style="1" bestFit="1" customWidth="1"/>
    <col min="31" max="31" width="17.6640625" style="1" customWidth="1"/>
    <col min="32" max="32" width="8.5546875" style="1" customWidth="1"/>
    <col min="33" max="33" width="10.109375" style="1" customWidth="1"/>
    <col min="34" max="34" width="9.33203125" style="1" hidden="1" customWidth="1"/>
    <col min="35" max="35" width="8" style="1" hidden="1" customWidth="1"/>
    <col min="36" max="36" width="9.5546875" style="1" customWidth="1"/>
    <col min="37" max="37" width="9.109375" style="1"/>
    <col min="38" max="45" width="9" style="1" customWidth="1"/>
    <col min="46" max="52" width="9.109375" style="1"/>
    <col min="53" max="53" width="9" style="1" customWidth="1"/>
    <col min="54" max="54" width="9.109375" style="1" hidden="1" customWidth="1"/>
    <col min="55" max="16384" width="9.109375" style="1"/>
  </cols>
  <sheetData>
    <row r="1" spans="2:54" ht="13.8" thickBot="1" x14ac:dyDescent="0.3">
      <c r="B1" s="93"/>
      <c r="C1" s="81"/>
      <c r="D1" s="94"/>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2"/>
      <c r="AG1" s="92"/>
    </row>
    <row r="2" spans="2:54" ht="18" customHeight="1" x14ac:dyDescent="0.25">
      <c r="B2" s="490" t="s">
        <v>361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2"/>
    </row>
    <row r="3" spans="2:54" ht="21" customHeight="1" thickBot="1" x14ac:dyDescent="0.3">
      <c r="B3" s="527"/>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9"/>
      <c r="AH3" s="169" t="s">
        <v>307</v>
      </c>
      <c r="AI3" s="169" t="s">
        <v>430</v>
      </c>
    </row>
    <row r="4" spans="2:54" s="31" customFormat="1" ht="32.25" customHeight="1" x14ac:dyDescent="0.25">
      <c r="B4" s="539" t="s">
        <v>326</v>
      </c>
      <c r="C4" s="534"/>
      <c r="D4" s="534"/>
      <c r="E4" s="534"/>
      <c r="F4" s="534"/>
      <c r="G4" s="534"/>
      <c r="H4" s="534"/>
      <c r="I4" s="534"/>
      <c r="J4" s="534"/>
      <c r="K4" s="534"/>
      <c r="L4" s="534"/>
      <c r="M4" s="540"/>
      <c r="N4" s="533" t="s">
        <v>267</v>
      </c>
      <c r="O4" s="534"/>
      <c r="P4" s="540"/>
      <c r="Q4" s="533" t="s">
        <v>328</v>
      </c>
      <c r="R4" s="534"/>
      <c r="S4" s="540"/>
      <c r="T4" s="533" t="s">
        <v>327</v>
      </c>
      <c r="U4" s="534"/>
      <c r="V4" s="534"/>
      <c r="W4" s="534"/>
      <c r="X4" s="534"/>
      <c r="Y4" s="534"/>
      <c r="Z4" s="535"/>
      <c r="AA4" s="501" t="s">
        <v>442</v>
      </c>
      <c r="AB4" s="501"/>
      <c r="AC4" s="501"/>
      <c r="AD4" s="502"/>
      <c r="AE4" s="195"/>
      <c r="AH4" s="31" t="s">
        <v>310</v>
      </c>
      <c r="AI4" s="31" t="s">
        <v>431</v>
      </c>
      <c r="BB4" s="33"/>
    </row>
    <row r="5" spans="2:54" s="31" customFormat="1" ht="21" customHeight="1" thickBot="1" x14ac:dyDescent="0.3">
      <c r="B5" s="536">
        <f>'FILL OUT FIRST - TOC'!$F$5</f>
        <v>0</v>
      </c>
      <c r="C5" s="537"/>
      <c r="D5" s="537"/>
      <c r="E5" s="537"/>
      <c r="F5" s="537"/>
      <c r="G5" s="537"/>
      <c r="H5" s="537"/>
      <c r="I5" s="537"/>
      <c r="J5" s="537"/>
      <c r="K5" s="537"/>
      <c r="L5" s="537"/>
      <c r="M5" s="538"/>
      <c r="N5" s="541">
        <f>'FILL OUT FIRST - TOC'!$F$7</f>
        <v>0</v>
      </c>
      <c r="O5" s="542"/>
      <c r="P5" s="543"/>
      <c r="Q5" s="541">
        <f>'FILL OUT FIRST - TOC'!$F$6</f>
        <v>0</v>
      </c>
      <c r="R5" s="542"/>
      <c r="S5" s="543"/>
      <c r="T5" s="530">
        <f>'FILL OUT FIRST - TOC'!$F$4</f>
        <v>0</v>
      </c>
      <c r="U5" s="531"/>
      <c r="V5" s="531"/>
      <c r="W5" s="531"/>
      <c r="X5" s="531"/>
      <c r="Y5" s="531"/>
      <c r="Z5" s="532"/>
      <c r="AA5" s="521" t="s">
        <v>451</v>
      </c>
      <c r="AB5" s="521"/>
      <c r="AC5" s="521"/>
      <c r="AD5" s="522"/>
      <c r="AE5" s="219"/>
      <c r="AH5" s="31" t="s">
        <v>308</v>
      </c>
      <c r="BB5" s="39" t="str">
        <f>IF(ISBLANK(BB4),"",VLOOKUP(BB4,#REF!,2,0))</f>
        <v/>
      </c>
    </row>
    <row r="6" spans="2:54" s="31" customFormat="1" ht="26.25" customHeight="1" x14ac:dyDescent="0.25">
      <c r="B6" s="495" t="s">
        <v>374</v>
      </c>
      <c r="C6" s="496"/>
      <c r="D6" s="516" t="s">
        <v>305</v>
      </c>
      <c r="E6" s="512" t="s">
        <v>306</v>
      </c>
      <c r="F6" s="503" t="s">
        <v>329</v>
      </c>
      <c r="G6" s="504"/>
      <c r="H6" s="504"/>
      <c r="I6" s="504"/>
      <c r="J6" s="504"/>
      <c r="K6" s="504"/>
      <c r="L6" s="504"/>
      <c r="M6" s="504"/>
      <c r="N6" s="504"/>
      <c r="O6" s="504"/>
      <c r="P6" s="504"/>
      <c r="Q6" s="504"/>
      <c r="R6" s="504"/>
      <c r="S6" s="504"/>
      <c r="T6" s="504"/>
      <c r="U6" s="504"/>
      <c r="V6" s="504"/>
      <c r="W6" s="504"/>
      <c r="X6" s="504"/>
      <c r="Y6" s="504"/>
      <c r="Z6" s="505"/>
      <c r="AA6" s="220">
        <f>SUMPRODUCT((1-MOD(ROW(AA12:AA113),2))*AA12:AA113)</f>
        <v>0</v>
      </c>
      <c r="AB6" s="221" t="s">
        <v>443</v>
      </c>
      <c r="AC6" s="229"/>
      <c r="AD6" s="230" t="s">
        <v>457</v>
      </c>
      <c r="AE6" s="222">
        <f>SUMPRODUCT((1-MOD(ROW(AE12:AE113),2))*AE12:AE113)</f>
        <v>0</v>
      </c>
      <c r="BB6" s="33"/>
    </row>
    <row r="7" spans="2:54" s="31" customFormat="1" ht="26.25" customHeight="1" x14ac:dyDescent="0.25">
      <c r="B7" s="497"/>
      <c r="C7" s="498"/>
      <c r="D7" s="517"/>
      <c r="E7" s="513"/>
      <c r="F7" s="506"/>
      <c r="G7" s="507"/>
      <c r="H7" s="507"/>
      <c r="I7" s="507"/>
      <c r="J7" s="507"/>
      <c r="K7" s="507"/>
      <c r="L7" s="507"/>
      <c r="M7" s="507"/>
      <c r="N7" s="507"/>
      <c r="O7" s="507"/>
      <c r="P7" s="507"/>
      <c r="Q7" s="507"/>
      <c r="R7" s="507"/>
      <c r="S7" s="507"/>
      <c r="T7" s="507"/>
      <c r="U7" s="507"/>
      <c r="V7" s="507"/>
      <c r="W7" s="507"/>
      <c r="X7" s="507"/>
      <c r="Y7" s="507"/>
      <c r="Z7" s="508"/>
      <c r="AA7" s="223">
        <f>SUMPRODUCT(MOD(ROW(AA12:AA113),2)*AA12:AA113)</f>
        <v>0</v>
      </c>
      <c r="AB7" s="224" t="s">
        <v>444</v>
      </c>
      <c r="AC7" s="231"/>
      <c r="AD7" s="232" t="s">
        <v>445</v>
      </c>
      <c r="AE7" s="225">
        <f>SUMPRODUCT(MOD(ROW(AE12:AE113),2)*AE12:AE113)</f>
        <v>0</v>
      </c>
      <c r="BB7" s="33"/>
    </row>
    <row r="8" spans="2:54" s="31" customFormat="1" ht="24" customHeight="1" thickBot="1" x14ac:dyDescent="0.3">
      <c r="B8" s="497"/>
      <c r="C8" s="498"/>
      <c r="D8" s="517"/>
      <c r="E8" s="513"/>
      <c r="F8" s="509"/>
      <c r="G8" s="510"/>
      <c r="H8" s="510"/>
      <c r="I8" s="510"/>
      <c r="J8" s="510"/>
      <c r="K8" s="510"/>
      <c r="L8" s="510"/>
      <c r="M8" s="510"/>
      <c r="N8" s="510"/>
      <c r="O8" s="510"/>
      <c r="P8" s="510"/>
      <c r="Q8" s="510"/>
      <c r="R8" s="510"/>
      <c r="S8" s="510"/>
      <c r="T8" s="510"/>
      <c r="U8" s="510"/>
      <c r="V8" s="510"/>
      <c r="W8" s="510"/>
      <c r="X8" s="510"/>
      <c r="Y8" s="510"/>
      <c r="Z8" s="511"/>
      <c r="AA8" s="226">
        <f>SUM(AA12:AA120)</f>
        <v>0</v>
      </c>
      <c r="AB8" s="227" t="s">
        <v>456</v>
      </c>
      <c r="AC8" s="233"/>
      <c r="AD8" s="234" t="s">
        <v>334</v>
      </c>
      <c r="AE8" s="228">
        <f>SUM(AE12:AE120)</f>
        <v>0</v>
      </c>
      <c r="BB8" s="33"/>
    </row>
    <row r="9" spans="2:54" s="31" customFormat="1" ht="16.5" customHeight="1" x14ac:dyDescent="0.25">
      <c r="B9" s="497"/>
      <c r="C9" s="498"/>
      <c r="D9" s="517"/>
      <c r="E9" s="514"/>
      <c r="F9" s="488"/>
      <c r="G9" s="486"/>
      <c r="H9" s="486"/>
      <c r="I9" s="486"/>
      <c r="J9" s="486"/>
      <c r="K9" s="486"/>
      <c r="L9" s="486"/>
      <c r="M9" s="486"/>
      <c r="N9" s="486"/>
      <c r="O9" s="486"/>
      <c r="P9" s="486"/>
      <c r="Q9" s="486"/>
      <c r="R9" s="486"/>
      <c r="S9" s="486"/>
      <c r="T9" s="486"/>
      <c r="U9" s="486"/>
      <c r="V9" s="486"/>
      <c r="W9" s="486"/>
      <c r="X9" s="486"/>
      <c r="Y9" s="486"/>
      <c r="Z9" s="486"/>
      <c r="AA9" s="523" t="s">
        <v>268</v>
      </c>
      <c r="AB9" s="524"/>
      <c r="AC9" s="524"/>
      <c r="AD9" s="524"/>
      <c r="AE9" s="525"/>
      <c r="BB9" s="39" t="str">
        <f>IF(ISBLANK(BB8),"",VLOOKUP(BB8,#REF!,2,0))</f>
        <v/>
      </c>
    </row>
    <row r="10" spans="2:54" s="31" customFormat="1" ht="12.75" customHeight="1" x14ac:dyDescent="0.25">
      <c r="B10" s="497"/>
      <c r="C10" s="498"/>
      <c r="D10" s="517"/>
      <c r="E10" s="514"/>
      <c r="F10" s="488"/>
      <c r="G10" s="486"/>
      <c r="H10" s="486"/>
      <c r="I10" s="486"/>
      <c r="J10" s="486"/>
      <c r="K10" s="486"/>
      <c r="L10" s="486"/>
      <c r="M10" s="486"/>
      <c r="N10" s="486"/>
      <c r="O10" s="486"/>
      <c r="P10" s="486"/>
      <c r="Q10" s="486"/>
      <c r="R10" s="486"/>
      <c r="S10" s="486"/>
      <c r="T10" s="486"/>
      <c r="U10" s="486"/>
      <c r="V10" s="486"/>
      <c r="W10" s="486"/>
      <c r="X10" s="486"/>
      <c r="Y10" s="486"/>
      <c r="Z10" s="486"/>
      <c r="AA10" s="493" t="s">
        <v>331</v>
      </c>
      <c r="AB10" s="493" t="s">
        <v>332</v>
      </c>
      <c r="AC10" s="493" t="s">
        <v>330</v>
      </c>
      <c r="AD10" s="493" t="s">
        <v>333</v>
      </c>
      <c r="AE10" s="519" t="s">
        <v>334</v>
      </c>
      <c r="BB10" s="33"/>
    </row>
    <row r="11" spans="2:54" s="31" customFormat="1" ht="12.75" customHeight="1" thickBot="1" x14ac:dyDescent="0.3">
      <c r="B11" s="499"/>
      <c r="C11" s="500"/>
      <c r="D11" s="518"/>
      <c r="E11" s="515"/>
      <c r="F11" s="489"/>
      <c r="G11" s="487"/>
      <c r="H11" s="487"/>
      <c r="I11" s="487"/>
      <c r="J11" s="487"/>
      <c r="K11" s="487"/>
      <c r="L11" s="487"/>
      <c r="M11" s="487"/>
      <c r="N11" s="487"/>
      <c r="O11" s="487"/>
      <c r="P11" s="487"/>
      <c r="Q11" s="487"/>
      <c r="R11" s="487"/>
      <c r="S11" s="487"/>
      <c r="T11" s="487"/>
      <c r="U11" s="487"/>
      <c r="V11" s="487"/>
      <c r="W11" s="487"/>
      <c r="X11" s="487"/>
      <c r="Y11" s="487"/>
      <c r="Z11" s="487"/>
      <c r="AA11" s="526"/>
      <c r="AB11" s="494"/>
      <c r="AC11" s="494"/>
      <c r="AD11" s="494"/>
      <c r="AE11" s="520"/>
      <c r="BB11" s="39" t="str">
        <f>IF(ISBLANK(BB10),"",VLOOKUP(BB10,#REF!,2,0))</f>
        <v/>
      </c>
    </row>
    <row r="12" spans="2:54" s="31" customFormat="1" ht="26.25" customHeight="1" x14ac:dyDescent="0.25">
      <c r="B12" s="196" t="s">
        <v>335</v>
      </c>
      <c r="C12" s="197"/>
      <c r="D12" s="198"/>
      <c r="E12" s="179" t="s">
        <v>336</v>
      </c>
      <c r="F12" s="129"/>
      <c r="G12" s="129"/>
      <c r="H12" s="129"/>
      <c r="I12" s="129"/>
      <c r="J12" s="129"/>
      <c r="K12" s="129"/>
      <c r="L12" s="129"/>
      <c r="M12" s="129"/>
      <c r="N12" s="129"/>
      <c r="O12" s="129"/>
      <c r="P12" s="129"/>
      <c r="Q12" s="129"/>
      <c r="R12" s="129"/>
      <c r="S12" s="129"/>
      <c r="T12" s="129"/>
      <c r="U12" s="129"/>
      <c r="V12" s="129"/>
      <c r="W12" s="129"/>
      <c r="X12" s="129"/>
      <c r="Y12" s="129"/>
      <c r="Z12" s="129"/>
      <c r="AA12" s="199">
        <f t="shared" ref="AA12:AA75" si="0">SUM(F12:Z12)</f>
        <v>0</v>
      </c>
      <c r="AB12" s="247" t="str">
        <f>IF(ISNA(VLOOKUP(C12,Pay!$A$2:$F$3,3,FALSE)),"0",VLOOKUP(C12,Pay!$A$2:$F$3,3,FALSE))</f>
        <v>0</v>
      </c>
      <c r="AC12" s="248" t="str">
        <f>IF(ISNA(VLOOKUP(C12,Pay!$A$2:$F$3,4,FALSE)),"0",VLOOKUP(C12,Pay!$A$2:$F$3,4,FALSE))</f>
        <v>0</v>
      </c>
      <c r="AD12" s="200">
        <f t="shared" ref="AD12:AD75" si="1">(AB12+AC12*AB12)</f>
        <v>0</v>
      </c>
      <c r="AE12" s="201">
        <f>IF(AND($Q$5="A",D12="T"),AA12*AD12,0)+IF(AND($Q$5="B",D12="T"),(AA12*AD12),0)+IF($Q$5&gt;="C",AA12*AD12)</f>
        <v>0</v>
      </c>
      <c r="BB12" s="33"/>
    </row>
    <row r="13" spans="2:54" s="31" customFormat="1" ht="26.25" customHeight="1" x14ac:dyDescent="0.25">
      <c r="B13" s="167" t="s">
        <v>269</v>
      </c>
      <c r="C13" s="168" t="str">
        <f>IF(ISNA(VLOOKUP(C12,Pay!$A$2:$F$3,2,FALSE)),"",VLOOKUP(C12,Pay!$A$2:$F$3,2,FALSE))</f>
        <v/>
      </c>
      <c r="D13" s="177"/>
      <c r="E13" s="101" t="s">
        <v>89</v>
      </c>
      <c r="F13" s="129"/>
      <c r="G13" s="129"/>
      <c r="H13" s="129"/>
      <c r="I13" s="129"/>
      <c r="J13" s="129"/>
      <c r="K13" s="129"/>
      <c r="L13" s="129"/>
      <c r="M13" s="129"/>
      <c r="N13" s="129"/>
      <c r="O13" s="129"/>
      <c r="P13" s="129"/>
      <c r="Q13" s="129"/>
      <c r="R13" s="129"/>
      <c r="S13" s="129"/>
      <c r="T13" s="129"/>
      <c r="U13" s="129"/>
      <c r="V13" s="129"/>
      <c r="W13" s="129"/>
      <c r="X13" s="129"/>
      <c r="Y13" s="129"/>
      <c r="Z13" s="129"/>
      <c r="AA13" s="130">
        <f t="shared" si="0"/>
        <v>0</v>
      </c>
      <c r="AB13" s="249" t="str">
        <f>IF(ISNA(VLOOKUP(C12,Pay!$A$2:$F$3,5,FALSE)),"0",VLOOKUP(C12,Pay!$A$2:$F$3,5,FALSE))</f>
        <v>0</v>
      </c>
      <c r="AC13" s="250" t="str">
        <f>IF(ISNA(VLOOKUP(C12,Pay!$A$2:$F$3,6,FALSE)),"0",VLOOKUP(C12,Pay!$A$2:$F$3,6,FALSE))</f>
        <v>0</v>
      </c>
      <c r="AD13" s="131">
        <f t="shared" si="1"/>
        <v>0</v>
      </c>
      <c r="AE13" s="132">
        <f>(AA13*AD13)</f>
        <v>0</v>
      </c>
      <c r="BB13" s="39" t="str">
        <f>IF(ISBLANK(BB10),"",VLOOKUP(BB10,#REF!,2,0))</f>
        <v/>
      </c>
    </row>
    <row r="14" spans="2:54" s="31" customFormat="1" ht="26.25" customHeight="1" x14ac:dyDescent="0.25">
      <c r="B14" s="196" t="s">
        <v>335</v>
      </c>
      <c r="C14" s="197"/>
      <c r="D14" s="198"/>
      <c r="E14" s="179" t="s">
        <v>336</v>
      </c>
      <c r="F14" s="129"/>
      <c r="G14" s="129"/>
      <c r="H14" s="129"/>
      <c r="I14" s="129"/>
      <c r="J14" s="129"/>
      <c r="K14" s="129"/>
      <c r="L14" s="129"/>
      <c r="M14" s="129"/>
      <c r="N14" s="129"/>
      <c r="O14" s="129"/>
      <c r="P14" s="129"/>
      <c r="Q14" s="129"/>
      <c r="R14" s="129"/>
      <c r="S14" s="129"/>
      <c r="T14" s="129"/>
      <c r="U14" s="129"/>
      <c r="V14" s="129"/>
      <c r="W14" s="129"/>
      <c r="X14" s="129"/>
      <c r="Y14" s="129"/>
      <c r="Z14" s="129"/>
      <c r="AA14" s="199">
        <f t="shared" si="0"/>
        <v>0</v>
      </c>
      <c r="AB14" s="247" t="str">
        <f>IF(ISNA(VLOOKUP(C14,Pay!$A$2:$F$3,3,FALSE)),"0",VLOOKUP(C14,Pay!$A$2:$F$3,3,FALSE))</f>
        <v>0</v>
      </c>
      <c r="AC14" s="248" t="str">
        <f>IF(ISNA(VLOOKUP(C14,Pay!$A$2:$F$3,4,FALSE)),"0",VLOOKUP(C14,Pay!$A$2:$F$3,4,FALSE))</f>
        <v>0</v>
      </c>
      <c r="AD14" s="200">
        <f t="shared" si="1"/>
        <v>0</v>
      </c>
      <c r="AE14" s="201">
        <f>IF(AND($Q$5="A",D14="T"),AA14*AD14,0)+IF(AND($Q$5="B",D14="T"),(AA14*AD14),0)+IF($Q$5&gt;="C",AA14*AD14)</f>
        <v>0</v>
      </c>
      <c r="BB14" s="39" t="e">
        <f>IF(ISBLANK(BB11),"",VLOOKUP(BB11,#REF!,2,0))</f>
        <v>#REF!</v>
      </c>
    </row>
    <row r="15" spans="2:54" s="31" customFormat="1" ht="26.25" customHeight="1" x14ac:dyDescent="0.25">
      <c r="B15" s="167" t="s">
        <v>269</v>
      </c>
      <c r="C15" s="168" t="str">
        <f>IF(ISNA(VLOOKUP(C14,Pay!$A$2:$F$3,2,FALSE)),"",VLOOKUP(C14,Pay!$A$2:$F$3,2,FALSE))</f>
        <v/>
      </c>
      <c r="D15" s="177"/>
      <c r="E15" s="101" t="s">
        <v>89</v>
      </c>
      <c r="F15" s="129"/>
      <c r="G15" s="129"/>
      <c r="H15" s="129"/>
      <c r="I15" s="129"/>
      <c r="J15" s="129"/>
      <c r="K15" s="129"/>
      <c r="L15" s="129"/>
      <c r="M15" s="129"/>
      <c r="N15" s="129"/>
      <c r="O15" s="129"/>
      <c r="P15" s="129"/>
      <c r="Q15" s="129"/>
      <c r="R15" s="129"/>
      <c r="S15" s="129"/>
      <c r="T15" s="129"/>
      <c r="U15" s="129"/>
      <c r="V15" s="129"/>
      <c r="W15" s="129"/>
      <c r="X15" s="129"/>
      <c r="Y15" s="129"/>
      <c r="Z15" s="129"/>
      <c r="AA15" s="130">
        <f t="shared" si="0"/>
        <v>0</v>
      </c>
      <c r="AB15" s="249" t="str">
        <f>IF(ISNA(VLOOKUP(C14,Pay!$A$2:$F$3,5,FALSE)),"0",VLOOKUP(C14,Pay!$A$2:$F$3,5,FALSE))</f>
        <v>0</v>
      </c>
      <c r="AC15" s="250" t="str">
        <f>IF(ISNA(VLOOKUP(C14,Pay!$A$2:$F$3,6,FALSE)),"0",VLOOKUP(C14,Pay!$A$2:$F$3,6,FALSE))</f>
        <v>0</v>
      </c>
      <c r="AD15" s="131">
        <f t="shared" si="1"/>
        <v>0</v>
      </c>
      <c r="AE15" s="132">
        <f>(AA15*AD15)</f>
        <v>0</v>
      </c>
      <c r="BB15" s="39" t="str">
        <f>IF(ISBLANK(BB12),"",VLOOKUP(BB12,#REF!,2,0))</f>
        <v/>
      </c>
    </row>
    <row r="16" spans="2:54" s="31" customFormat="1" ht="26.25" customHeight="1" x14ac:dyDescent="0.25">
      <c r="B16" s="196" t="s">
        <v>335</v>
      </c>
      <c r="C16" s="197"/>
      <c r="D16" s="198"/>
      <c r="E16" s="179" t="s">
        <v>336</v>
      </c>
      <c r="F16" s="129"/>
      <c r="G16" s="129"/>
      <c r="H16" s="129"/>
      <c r="I16" s="129"/>
      <c r="J16" s="129"/>
      <c r="K16" s="129"/>
      <c r="L16" s="129"/>
      <c r="M16" s="129"/>
      <c r="N16" s="129"/>
      <c r="O16" s="129"/>
      <c r="P16" s="129"/>
      <c r="Q16" s="129"/>
      <c r="R16" s="129"/>
      <c r="S16" s="129"/>
      <c r="T16" s="129"/>
      <c r="U16" s="129"/>
      <c r="V16" s="129"/>
      <c r="W16" s="129"/>
      <c r="X16" s="129"/>
      <c r="Y16" s="129"/>
      <c r="Z16" s="129"/>
      <c r="AA16" s="199">
        <f t="shared" si="0"/>
        <v>0</v>
      </c>
      <c r="AB16" s="247" t="str">
        <f>IF(ISNA(VLOOKUP(C16,Pay!$A$2:$F$3,3,FALSE)),"0",VLOOKUP(C16,Pay!$A$2:$F$3,3,FALSE))</f>
        <v>0</v>
      </c>
      <c r="AC16" s="248" t="str">
        <f>IF(ISNA(VLOOKUP(C16,Pay!$A$2:$F$3,4,FALSE)),"0",VLOOKUP(C16,Pay!$A$2:$F$3,4,FALSE))</f>
        <v>0</v>
      </c>
      <c r="AD16" s="200">
        <f t="shared" si="1"/>
        <v>0</v>
      </c>
      <c r="AE16" s="201">
        <f>IF(AND($Q$5="A",D16="T"),AA16*AD16,0)+IF(AND($Q$5="B",D16="T"),(AA16*AD16),0)+IF($Q$5&gt;="C",AA16*AD16)</f>
        <v>0</v>
      </c>
      <c r="AI16" s="31" t="s">
        <v>449</v>
      </c>
      <c r="BB16" s="33"/>
    </row>
    <row r="17" spans="2:54" s="31" customFormat="1" ht="26.25" customHeight="1" x14ac:dyDescent="0.25">
      <c r="B17" s="167" t="s">
        <v>269</v>
      </c>
      <c r="C17" s="168" t="str">
        <f>IF(ISNA(VLOOKUP(C16,Pay!$A$2:$F$3,2,FALSE)),"",VLOOKUP(C16,Pay!$A$2:$F$3,2,FALSE))</f>
        <v/>
      </c>
      <c r="D17" s="177"/>
      <c r="E17" s="101" t="s">
        <v>89</v>
      </c>
      <c r="F17" s="129"/>
      <c r="G17" s="129"/>
      <c r="H17" s="129"/>
      <c r="I17" s="129"/>
      <c r="J17" s="129"/>
      <c r="K17" s="129"/>
      <c r="L17" s="129"/>
      <c r="M17" s="129"/>
      <c r="N17" s="129"/>
      <c r="O17" s="129"/>
      <c r="P17" s="129"/>
      <c r="Q17" s="129"/>
      <c r="R17" s="129"/>
      <c r="S17" s="129"/>
      <c r="T17" s="129"/>
      <c r="U17" s="129"/>
      <c r="V17" s="129"/>
      <c r="W17" s="129"/>
      <c r="X17" s="129"/>
      <c r="Y17" s="129"/>
      <c r="Z17" s="129"/>
      <c r="AA17" s="130">
        <f t="shared" si="0"/>
        <v>0</v>
      </c>
      <c r="AB17" s="249" t="str">
        <f>IF(ISNA(VLOOKUP(C16,Pay!$A$2:$F$3,5,FALSE)),"0",VLOOKUP(C16,Pay!$A$2:$F$3,5,FALSE))</f>
        <v>0</v>
      </c>
      <c r="AC17" s="250" t="str">
        <f>IF(ISNA(VLOOKUP(C16,Pay!$A$2:$F$3,6,FALSE)),"0",VLOOKUP(C16,Pay!$A$2:$F$3,6,FALSE))</f>
        <v>0</v>
      </c>
      <c r="AD17" s="131">
        <f t="shared" si="1"/>
        <v>0</v>
      </c>
      <c r="AE17" s="132">
        <f>(AA17*AD17)</f>
        <v>0</v>
      </c>
      <c r="BB17" s="39" t="e">
        <f>IF(ISBLANK(BB14),"",VLOOKUP(BB14,#REF!,2,0))</f>
        <v>#REF!</v>
      </c>
    </row>
    <row r="18" spans="2:54" s="31" customFormat="1" ht="26.25" customHeight="1" x14ac:dyDescent="0.25">
      <c r="B18" s="196" t="s">
        <v>335</v>
      </c>
      <c r="C18" s="197"/>
      <c r="D18" s="198"/>
      <c r="E18" s="179" t="s">
        <v>336</v>
      </c>
      <c r="F18" s="129"/>
      <c r="G18" s="129"/>
      <c r="H18" s="129"/>
      <c r="I18" s="129"/>
      <c r="J18" s="129"/>
      <c r="K18" s="129"/>
      <c r="L18" s="129"/>
      <c r="M18" s="129"/>
      <c r="N18" s="129"/>
      <c r="O18" s="129"/>
      <c r="P18" s="129"/>
      <c r="Q18" s="129"/>
      <c r="R18" s="129"/>
      <c r="S18" s="129"/>
      <c r="T18" s="129"/>
      <c r="U18" s="129"/>
      <c r="V18" s="129"/>
      <c r="W18" s="129"/>
      <c r="X18" s="129"/>
      <c r="Y18" s="129"/>
      <c r="Z18" s="129"/>
      <c r="AA18" s="199">
        <f t="shared" si="0"/>
        <v>0</v>
      </c>
      <c r="AB18" s="247" t="str">
        <f>IF(ISNA(VLOOKUP(C18,Pay!$A$2:$F$3,3,FALSE)),"0",VLOOKUP(C18,Pay!$A$2:$F$3,3,FALSE))</f>
        <v>0</v>
      </c>
      <c r="AC18" s="248" t="str">
        <f>IF(ISNA(VLOOKUP(C18,Pay!$A$2:$F$3,4,FALSE)),"0",VLOOKUP(C18,Pay!$A$2:$F$3,4,FALSE))</f>
        <v>0</v>
      </c>
      <c r="AD18" s="200">
        <f t="shared" si="1"/>
        <v>0</v>
      </c>
      <c r="AE18" s="201">
        <f>IF(AND($Q$5="A",D18="T"),AA18*AD18,0)+IF(AND($Q$5="B",D18="T"),(AA18*AD18),0)+IF($Q$5&gt;="C",AA18*AD18)</f>
        <v>0</v>
      </c>
      <c r="BB18" s="39" t="e">
        <f>IF(ISBLANK(BB15),"",VLOOKUP(BB15,#REF!,2,0))</f>
        <v>#REF!</v>
      </c>
    </row>
    <row r="19" spans="2:54" s="31" customFormat="1" ht="26.25" customHeight="1" x14ac:dyDescent="0.25">
      <c r="B19" s="167" t="s">
        <v>269</v>
      </c>
      <c r="C19" s="168" t="str">
        <f>IF(ISNA(VLOOKUP(C18,Pay!$A$2:$F$3,2,FALSE)),"",VLOOKUP(C18,Pay!$A$2:$F$3,2,FALSE))</f>
        <v/>
      </c>
      <c r="D19" s="177"/>
      <c r="E19" s="101" t="s">
        <v>89</v>
      </c>
      <c r="F19" s="129"/>
      <c r="G19" s="129"/>
      <c r="H19" s="129"/>
      <c r="I19" s="129"/>
      <c r="J19" s="129"/>
      <c r="K19" s="129"/>
      <c r="L19" s="129"/>
      <c r="M19" s="129"/>
      <c r="N19" s="129"/>
      <c r="O19" s="129"/>
      <c r="P19" s="129"/>
      <c r="Q19" s="129"/>
      <c r="R19" s="129"/>
      <c r="S19" s="129"/>
      <c r="T19" s="129"/>
      <c r="U19" s="129"/>
      <c r="V19" s="129"/>
      <c r="W19" s="129"/>
      <c r="X19" s="129"/>
      <c r="Y19" s="129"/>
      <c r="Z19" s="129"/>
      <c r="AA19" s="130">
        <f t="shared" si="0"/>
        <v>0</v>
      </c>
      <c r="AB19" s="249" t="str">
        <f>IF(ISNA(VLOOKUP(C18,Pay!$A$2:$F$3,5,FALSE)),"0",VLOOKUP(C18,Pay!$A$2:$F$3,5,FALSE))</f>
        <v>0</v>
      </c>
      <c r="AC19" s="250" t="str">
        <f>IF(ISNA(VLOOKUP(C18,Pay!$A$2:$F$3,6,FALSE)),"0",VLOOKUP(C18,Pay!$A$2:$F$3,6,FALSE))</f>
        <v>0</v>
      </c>
      <c r="AD19" s="131">
        <f t="shared" si="1"/>
        <v>0</v>
      </c>
      <c r="AE19" s="132">
        <f>(AA19*AD19)</f>
        <v>0</v>
      </c>
      <c r="BB19" s="39" t="str">
        <f>IF(ISBLANK(BB16),"",VLOOKUP(BB16,#REF!,2,0))</f>
        <v/>
      </c>
    </row>
    <row r="20" spans="2:54" s="31" customFormat="1" ht="26.25" customHeight="1" x14ac:dyDescent="0.25">
      <c r="B20" s="196" t="s">
        <v>335</v>
      </c>
      <c r="C20" s="197"/>
      <c r="D20" s="198"/>
      <c r="E20" s="179" t="s">
        <v>336</v>
      </c>
      <c r="F20" s="129"/>
      <c r="G20" s="129"/>
      <c r="H20" s="129"/>
      <c r="I20" s="129"/>
      <c r="J20" s="129"/>
      <c r="K20" s="129"/>
      <c r="L20" s="129"/>
      <c r="M20" s="129"/>
      <c r="N20" s="129"/>
      <c r="O20" s="129"/>
      <c r="P20" s="129"/>
      <c r="Q20" s="129"/>
      <c r="R20" s="129"/>
      <c r="S20" s="129"/>
      <c r="T20" s="129"/>
      <c r="U20" s="129"/>
      <c r="V20" s="129"/>
      <c r="W20" s="129"/>
      <c r="X20" s="129"/>
      <c r="Y20" s="129"/>
      <c r="Z20" s="129"/>
      <c r="AA20" s="199">
        <f t="shared" si="0"/>
        <v>0</v>
      </c>
      <c r="AB20" s="247" t="str">
        <f>IF(ISNA(VLOOKUP(C20,Pay!$A$2:$F$3,3,FALSE)),"0",VLOOKUP(C20,Pay!$A$2:$F$3,3,FALSE))</f>
        <v>0</v>
      </c>
      <c r="AC20" s="248" t="str">
        <f>IF(ISNA(VLOOKUP(C20,Pay!$A$2:$F$3,4,FALSE)),"0",VLOOKUP(C20,Pay!$A$2:$F$3,4,FALSE))</f>
        <v>0</v>
      </c>
      <c r="AD20" s="200">
        <f t="shared" si="1"/>
        <v>0</v>
      </c>
      <c r="AE20" s="201">
        <f>IF(AND($Q$5="A",D20="T"),AA20*AD20,0)+IF(AND($Q$5="B",D20="T"),(AA20*AD20),0)+IF($Q$5&gt;="C",AA20*AD20)</f>
        <v>0</v>
      </c>
      <c r="BB20" s="33"/>
    </row>
    <row r="21" spans="2:54" s="31" customFormat="1" ht="26.25" customHeight="1" x14ac:dyDescent="0.25">
      <c r="B21" s="167" t="s">
        <v>269</v>
      </c>
      <c r="C21" s="168" t="str">
        <f>IF(ISNA(VLOOKUP(C20,Pay!$A$2:$F$3,2,FALSE)),"",VLOOKUP(C20,Pay!$A$2:$F$3,2,FALSE))</f>
        <v/>
      </c>
      <c r="D21" s="177"/>
      <c r="E21" s="101" t="s">
        <v>89</v>
      </c>
      <c r="F21" s="129"/>
      <c r="G21" s="129"/>
      <c r="H21" s="129"/>
      <c r="I21" s="129"/>
      <c r="J21" s="129"/>
      <c r="K21" s="129"/>
      <c r="L21" s="129"/>
      <c r="M21" s="129"/>
      <c r="N21" s="129"/>
      <c r="O21" s="129"/>
      <c r="P21" s="129"/>
      <c r="Q21" s="129"/>
      <c r="R21" s="129"/>
      <c r="S21" s="129"/>
      <c r="T21" s="129"/>
      <c r="U21" s="129"/>
      <c r="V21" s="129"/>
      <c r="W21" s="129"/>
      <c r="X21" s="129"/>
      <c r="Y21" s="129"/>
      <c r="Z21" s="129"/>
      <c r="AA21" s="130">
        <f t="shared" si="0"/>
        <v>0</v>
      </c>
      <c r="AB21" s="249" t="str">
        <f>IF(ISNA(VLOOKUP(C20,Pay!$A$2:$F$3,5,FALSE)),"0",VLOOKUP(C20,Pay!$A$2:$F$3,5,FALSE))</f>
        <v>0</v>
      </c>
      <c r="AC21" s="250" t="str">
        <f>IF(ISNA(VLOOKUP(C20,Pay!$A$2:$F$3,6,FALSE)),"0",VLOOKUP(C20,Pay!$A$2:$F$3,6,FALSE))</f>
        <v>0</v>
      </c>
      <c r="AD21" s="131">
        <f t="shared" si="1"/>
        <v>0</v>
      </c>
      <c r="AE21" s="132">
        <f>(AA21*AD21)</f>
        <v>0</v>
      </c>
      <c r="BB21" s="39" t="e">
        <f>IF(ISBLANK(BB18),"",VLOOKUP(BB18,#REF!,2,0))</f>
        <v>#REF!</v>
      </c>
    </row>
    <row r="22" spans="2:54" s="31" customFormat="1" ht="26.25" customHeight="1" x14ac:dyDescent="0.25">
      <c r="B22" s="196" t="s">
        <v>335</v>
      </c>
      <c r="C22" s="197"/>
      <c r="D22" s="198"/>
      <c r="E22" s="179" t="s">
        <v>336</v>
      </c>
      <c r="F22" s="129"/>
      <c r="G22" s="129"/>
      <c r="H22" s="129"/>
      <c r="I22" s="129"/>
      <c r="J22" s="129"/>
      <c r="K22" s="129"/>
      <c r="L22" s="129"/>
      <c r="M22" s="129"/>
      <c r="N22" s="129"/>
      <c r="O22" s="129"/>
      <c r="P22" s="129"/>
      <c r="Q22" s="129"/>
      <c r="R22" s="129"/>
      <c r="S22" s="129"/>
      <c r="T22" s="129"/>
      <c r="U22" s="129"/>
      <c r="V22" s="129"/>
      <c r="W22" s="129"/>
      <c r="X22" s="129"/>
      <c r="Y22" s="129"/>
      <c r="Z22" s="129"/>
      <c r="AA22" s="199">
        <f t="shared" si="0"/>
        <v>0</v>
      </c>
      <c r="AB22" s="247" t="str">
        <f>IF(ISNA(VLOOKUP(C22,Pay!$A$2:$F$3,3,FALSE)),"0",VLOOKUP(C22,Pay!$A$2:$F$3,3,FALSE))</f>
        <v>0</v>
      </c>
      <c r="AC22" s="248" t="str">
        <f>IF(ISNA(VLOOKUP(C22,Pay!$A$2:$F$3,4,FALSE)),"0",VLOOKUP(C22,Pay!$A$2:$F$3,4,FALSE))</f>
        <v>0</v>
      </c>
      <c r="AD22" s="200">
        <f t="shared" si="1"/>
        <v>0</v>
      </c>
      <c r="AE22" s="201">
        <f>IF(AND($Q$5="A",D22="T"),AA22*AD22,0)+IF(AND($Q$5="B",D22="T"),(AA22*AD22),0)+IF($Q$5&gt;="C",AA22*AD22)</f>
        <v>0</v>
      </c>
      <c r="BB22" s="39" t="e">
        <f>IF(ISBLANK(BB19),"",VLOOKUP(BB19,#REF!,2,0))</f>
        <v>#REF!</v>
      </c>
    </row>
    <row r="23" spans="2:54" s="31" customFormat="1" ht="26.25" customHeight="1" x14ac:dyDescent="0.25">
      <c r="B23" s="167" t="s">
        <v>269</v>
      </c>
      <c r="C23" s="168" t="str">
        <f>IF(ISNA(VLOOKUP(C22,Pay!$A$2:$F$3,2,FALSE)),"",VLOOKUP(C22,Pay!$A$2:$F$3,2,FALSE))</f>
        <v/>
      </c>
      <c r="D23" s="177"/>
      <c r="E23" s="101" t="s">
        <v>89</v>
      </c>
      <c r="F23" s="129"/>
      <c r="G23" s="129"/>
      <c r="H23" s="129"/>
      <c r="I23" s="129"/>
      <c r="J23" s="129"/>
      <c r="K23" s="129"/>
      <c r="L23" s="129"/>
      <c r="M23" s="129"/>
      <c r="N23" s="129"/>
      <c r="O23" s="129"/>
      <c r="P23" s="129"/>
      <c r="Q23" s="129"/>
      <c r="R23" s="129"/>
      <c r="S23" s="129"/>
      <c r="T23" s="129"/>
      <c r="U23" s="129"/>
      <c r="V23" s="129"/>
      <c r="W23" s="129"/>
      <c r="X23" s="129"/>
      <c r="Y23" s="129"/>
      <c r="Z23" s="129"/>
      <c r="AA23" s="130">
        <f t="shared" si="0"/>
        <v>0</v>
      </c>
      <c r="AB23" s="249" t="str">
        <f>IF(ISNA(VLOOKUP(C22,Pay!$A$2:$F$3,5,FALSE)),"0",VLOOKUP(C22,Pay!$A$2:$F$3,5,FALSE))</f>
        <v>0</v>
      </c>
      <c r="AC23" s="250" t="str">
        <f>IF(ISNA(VLOOKUP(C22,Pay!$A$2:$F$3,6,FALSE)),"0",VLOOKUP(C22,Pay!$A$2:$F$3,6,FALSE))</f>
        <v>0</v>
      </c>
      <c r="AD23" s="131">
        <f t="shared" si="1"/>
        <v>0</v>
      </c>
      <c r="AE23" s="132">
        <f>(AA23*AD23)</f>
        <v>0</v>
      </c>
      <c r="BB23" s="39" t="str">
        <f>IF(ISBLANK(BB20),"",VLOOKUP(BB20,#REF!,2,0))</f>
        <v/>
      </c>
    </row>
    <row r="24" spans="2:54" s="31" customFormat="1" ht="26.25" customHeight="1" x14ac:dyDescent="0.25">
      <c r="B24" s="196" t="s">
        <v>335</v>
      </c>
      <c r="C24" s="197"/>
      <c r="D24" s="198"/>
      <c r="E24" s="179" t="s">
        <v>336</v>
      </c>
      <c r="F24" s="129"/>
      <c r="G24" s="129"/>
      <c r="H24" s="129"/>
      <c r="I24" s="129"/>
      <c r="J24" s="129"/>
      <c r="K24" s="129"/>
      <c r="L24" s="129"/>
      <c r="M24" s="129"/>
      <c r="N24" s="129"/>
      <c r="O24" s="129"/>
      <c r="P24" s="129"/>
      <c r="Q24" s="129"/>
      <c r="R24" s="129"/>
      <c r="S24" s="129"/>
      <c r="T24" s="129"/>
      <c r="U24" s="129"/>
      <c r="V24" s="129"/>
      <c r="W24" s="129"/>
      <c r="X24" s="129"/>
      <c r="Y24" s="129"/>
      <c r="Z24" s="129"/>
      <c r="AA24" s="199">
        <f t="shared" si="0"/>
        <v>0</v>
      </c>
      <c r="AB24" s="247" t="str">
        <f>IF(ISNA(VLOOKUP(C24,Pay!$A$2:$F$3,3,FALSE)),"0",VLOOKUP(C24,Pay!$A$2:$F$3,3,FALSE))</f>
        <v>0</v>
      </c>
      <c r="AC24" s="248" t="str">
        <f>IF(ISNA(VLOOKUP(C24,Pay!$A$2:$F$3,4,FALSE)),"0",VLOOKUP(C24,Pay!$A$2:$F$3,4,FALSE))</f>
        <v>0</v>
      </c>
      <c r="AD24" s="200">
        <f t="shared" si="1"/>
        <v>0</v>
      </c>
      <c r="AE24" s="201">
        <f>IF(AND($Q$5="A",D24="T"),AA24*AD24,0)+IF(AND($Q$5="B",D24="T"),(AA24*AD24),0)+IF($Q$5&gt;="C",AA24*AD24)</f>
        <v>0</v>
      </c>
      <c r="BB24" s="33"/>
    </row>
    <row r="25" spans="2:54" s="31" customFormat="1" ht="26.25" customHeight="1" x14ac:dyDescent="0.25">
      <c r="B25" s="167" t="s">
        <v>269</v>
      </c>
      <c r="C25" s="168" t="str">
        <f>IF(ISNA(VLOOKUP(C24,Pay!$A$2:$F$3,2,FALSE)),"",VLOOKUP(C24,Pay!$A$2:$F$3,2,FALSE))</f>
        <v/>
      </c>
      <c r="D25" s="177"/>
      <c r="E25" s="101" t="s">
        <v>89</v>
      </c>
      <c r="F25" s="129"/>
      <c r="G25" s="129"/>
      <c r="H25" s="129"/>
      <c r="I25" s="129"/>
      <c r="J25" s="129"/>
      <c r="K25" s="129"/>
      <c r="L25" s="129"/>
      <c r="M25" s="129"/>
      <c r="N25" s="129"/>
      <c r="O25" s="129"/>
      <c r="P25" s="129"/>
      <c r="Q25" s="129"/>
      <c r="R25" s="129"/>
      <c r="S25" s="129"/>
      <c r="T25" s="129"/>
      <c r="U25" s="129"/>
      <c r="V25" s="129"/>
      <c r="W25" s="129"/>
      <c r="X25" s="129"/>
      <c r="Y25" s="129"/>
      <c r="Z25" s="129"/>
      <c r="AA25" s="130">
        <f t="shared" si="0"/>
        <v>0</v>
      </c>
      <c r="AB25" s="249" t="str">
        <f>IF(ISNA(VLOOKUP(C24,Pay!$A$2:$F$3,5,FALSE)),"0",VLOOKUP(C24,Pay!$A$2:$F$3,5,FALSE))</f>
        <v>0</v>
      </c>
      <c r="AC25" s="250" t="str">
        <f>IF(ISNA(VLOOKUP(C24,Pay!$A$2:$F$3,6,FALSE)),"0",VLOOKUP(C24,Pay!$A$2:$F$3,6,FALSE))</f>
        <v>0</v>
      </c>
      <c r="AD25" s="131">
        <f t="shared" si="1"/>
        <v>0</v>
      </c>
      <c r="AE25" s="132">
        <f>(AA25*AD25)</f>
        <v>0</v>
      </c>
      <c r="BB25" s="39" t="e">
        <f>IF(ISBLANK(BB22),"",VLOOKUP(BB22,#REF!,2,0))</f>
        <v>#REF!</v>
      </c>
    </row>
    <row r="26" spans="2:54" s="31" customFormat="1" ht="26.25" customHeight="1" x14ac:dyDescent="0.25">
      <c r="B26" s="196" t="s">
        <v>335</v>
      </c>
      <c r="C26" s="197"/>
      <c r="D26" s="198"/>
      <c r="E26" s="179" t="s">
        <v>336</v>
      </c>
      <c r="F26" s="129"/>
      <c r="G26" s="129"/>
      <c r="H26" s="129"/>
      <c r="I26" s="129"/>
      <c r="J26" s="129"/>
      <c r="K26" s="129"/>
      <c r="L26" s="129"/>
      <c r="M26" s="129"/>
      <c r="N26" s="129"/>
      <c r="O26" s="129"/>
      <c r="P26" s="129"/>
      <c r="Q26" s="129"/>
      <c r="R26" s="129"/>
      <c r="S26" s="129"/>
      <c r="T26" s="129"/>
      <c r="U26" s="129"/>
      <c r="V26" s="129"/>
      <c r="W26" s="129"/>
      <c r="X26" s="129"/>
      <c r="Y26" s="129"/>
      <c r="Z26" s="129"/>
      <c r="AA26" s="199">
        <f t="shared" si="0"/>
        <v>0</v>
      </c>
      <c r="AB26" s="247" t="str">
        <f>IF(ISNA(VLOOKUP(C26,Pay!$A$2:$F$3,3,FALSE)),"0",VLOOKUP(C26,Pay!$A$2:$F$3,3,FALSE))</f>
        <v>0</v>
      </c>
      <c r="AC26" s="248" t="str">
        <f>IF(ISNA(VLOOKUP(C26,Pay!$A$2:$F$3,4,FALSE)),"0",VLOOKUP(C26,Pay!$A$2:$F$3,4,FALSE))</f>
        <v>0</v>
      </c>
      <c r="AD26" s="200">
        <f t="shared" si="1"/>
        <v>0</v>
      </c>
      <c r="AE26" s="201">
        <f>IF(AND($Q$5="A",D26="T"),AA26*AD26,0)+IF(AND($Q$5="B",D26="T"),(AA26*AD26),0)+IF($Q$5&gt;="C",AA26*AD26)</f>
        <v>0</v>
      </c>
      <c r="BB26" s="39" t="e">
        <f>IF(ISBLANK(BB23),"",VLOOKUP(BB23,#REF!,2,0))</f>
        <v>#REF!</v>
      </c>
    </row>
    <row r="27" spans="2:54" s="31" customFormat="1" ht="26.25" customHeight="1" x14ac:dyDescent="0.25">
      <c r="B27" s="167" t="s">
        <v>269</v>
      </c>
      <c r="C27" s="168" t="str">
        <f>IF(ISNA(VLOOKUP(C26,Pay!$A$2:$F$3,2,FALSE)),"",VLOOKUP(C26,Pay!$A$2:$F$3,2,FALSE))</f>
        <v/>
      </c>
      <c r="D27" s="177"/>
      <c r="E27" s="101" t="s">
        <v>89</v>
      </c>
      <c r="F27" s="129"/>
      <c r="G27" s="129"/>
      <c r="H27" s="129"/>
      <c r="I27" s="129"/>
      <c r="J27" s="129"/>
      <c r="K27" s="129"/>
      <c r="L27" s="129"/>
      <c r="M27" s="129"/>
      <c r="N27" s="129"/>
      <c r="O27" s="129"/>
      <c r="P27" s="129"/>
      <c r="Q27" s="129"/>
      <c r="R27" s="129"/>
      <c r="S27" s="129"/>
      <c r="T27" s="129"/>
      <c r="U27" s="129"/>
      <c r="V27" s="129"/>
      <c r="W27" s="129"/>
      <c r="X27" s="129"/>
      <c r="Y27" s="129"/>
      <c r="Z27" s="129"/>
      <c r="AA27" s="130">
        <f t="shared" si="0"/>
        <v>0</v>
      </c>
      <c r="AB27" s="249" t="str">
        <f>IF(ISNA(VLOOKUP(C26,Pay!$A$2:$F$3,5,FALSE)),"0",VLOOKUP(C26,Pay!$A$2:$F$3,5,FALSE))</f>
        <v>0</v>
      </c>
      <c r="AC27" s="250" t="str">
        <f>IF(ISNA(VLOOKUP(C26,Pay!$A$2:$F$3,6,FALSE)),"0",VLOOKUP(C26,Pay!$A$2:$F$3,6,FALSE))</f>
        <v>0</v>
      </c>
      <c r="AD27" s="131">
        <f t="shared" si="1"/>
        <v>0</v>
      </c>
      <c r="AE27" s="132">
        <f>(AA27*AD27)</f>
        <v>0</v>
      </c>
      <c r="BB27" s="39" t="str">
        <f>IF(ISBLANK(BB24),"",VLOOKUP(BB24,#REF!,2,0))</f>
        <v/>
      </c>
    </row>
    <row r="28" spans="2:54" s="31" customFormat="1" ht="26.25" customHeight="1" x14ac:dyDescent="0.25">
      <c r="B28" s="196" t="s">
        <v>335</v>
      </c>
      <c r="C28" s="197"/>
      <c r="D28" s="198"/>
      <c r="E28" s="179" t="s">
        <v>336</v>
      </c>
      <c r="F28" s="129"/>
      <c r="G28" s="129"/>
      <c r="H28" s="129"/>
      <c r="I28" s="129"/>
      <c r="J28" s="129"/>
      <c r="K28" s="129"/>
      <c r="L28" s="129"/>
      <c r="M28" s="129"/>
      <c r="N28" s="129"/>
      <c r="O28" s="129"/>
      <c r="P28" s="129"/>
      <c r="Q28" s="129"/>
      <c r="R28" s="129"/>
      <c r="S28" s="129"/>
      <c r="T28" s="129"/>
      <c r="U28" s="129"/>
      <c r="V28" s="129"/>
      <c r="W28" s="129"/>
      <c r="X28" s="129"/>
      <c r="Y28" s="129"/>
      <c r="Z28" s="129"/>
      <c r="AA28" s="199">
        <f t="shared" si="0"/>
        <v>0</v>
      </c>
      <c r="AB28" s="247" t="str">
        <f>IF(ISNA(VLOOKUP(C28,Pay!$A$2:$F$3,3,FALSE)),"0",VLOOKUP(C28,Pay!$A$2:$F$3,3,FALSE))</f>
        <v>0</v>
      </c>
      <c r="AC28" s="248" t="str">
        <f>IF(ISNA(VLOOKUP(C28,Pay!$A$2:$F$3,4,FALSE)),"0",VLOOKUP(C28,Pay!$A$2:$F$3,4,FALSE))</f>
        <v>0</v>
      </c>
      <c r="AD28" s="200">
        <f t="shared" si="1"/>
        <v>0</v>
      </c>
      <c r="AE28" s="201">
        <f>IF(AND($Q$5="A",D28="T"),AA28*AD28,0)+IF(AND($Q$5="B",D28="T"),(AA28*AD28),0)+IF($Q$5&gt;="C",AA28*AD28)</f>
        <v>0</v>
      </c>
      <c r="BB28" s="33"/>
    </row>
    <row r="29" spans="2:54" s="31" customFormat="1" ht="26.25" customHeight="1" x14ac:dyDescent="0.25">
      <c r="B29" s="167" t="s">
        <v>269</v>
      </c>
      <c r="C29" s="168" t="str">
        <f>IF(ISNA(VLOOKUP(C28,Pay!$A$2:$F$3,2,FALSE)),"",VLOOKUP(C28,Pay!$A$2:$F$3,2,FALSE))</f>
        <v/>
      </c>
      <c r="D29" s="177"/>
      <c r="E29" s="101" t="s">
        <v>89</v>
      </c>
      <c r="F29" s="129"/>
      <c r="G29" s="129"/>
      <c r="H29" s="129"/>
      <c r="I29" s="129"/>
      <c r="J29" s="129"/>
      <c r="K29" s="129"/>
      <c r="L29" s="129"/>
      <c r="M29" s="129"/>
      <c r="N29" s="129"/>
      <c r="O29" s="129"/>
      <c r="P29" s="129"/>
      <c r="Q29" s="129"/>
      <c r="R29" s="129"/>
      <c r="S29" s="129"/>
      <c r="T29" s="129"/>
      <c r="U29" s="129"/>
      <c r="V29" s="129"/>
      <c r="W29" s="129"/>
      <c r="X29" s="129"/>
      <c r="Y29" s="129"/>
      <c r="Z29" s="129"/>
      <c r="AA29" s="130">
        <f t="shared" si="0"/>
        <v>0</v>
      </c>
      <c r="AB29" s="249" t="str">
        <f>IF(ISNA(VLOOKUP(C28,Pay!$A$2:$F$3,5,FALSE)),"0",VLOOKUP(C28,Pay!$A$2:$F$3,5,FALSE))</f>
        <v>0</v>
      </c>
      <c r="AC29" s="250" t="str">
        <f>IF(ISNA(VLOOKUP(C28,Pay!$A$2:$F$3,6,FALSE)),"0",VLOOKUP(C28,Pay!$A$2:$F$3,6,FALSE))</f>
        <v>0</v>
      </c>
      <c r="AD29" s="131">
        <f t="shared" si="1"/>
        <v>0</v>
      </c>
      <c r="AE29" s="132">
        <f>(AA29*AD29)</f>
        <v>0</v>
      </c>
      <c r="BB29" s="39" t="e">
        <f>IF(ISBLANK(BB26),"",VLOOKUP(BB26,#REF!,2,0))</f>
        <v>#REF!</v>
      </c>
    </row>
    <row r="30" spans="2:54" s="31" customFormat="1" ht="26.25" customHeight="1" x14ac:dyDescent="0.25">
      <c r="B30" s="196" t="s">
        <v>335</v>
      </c>
      <c r="C30" s="197"/>
      <c r="D30" s="198"/>
      <c r="E30" s="179" t="s">
        <v>336</v>
      </c>
      <c r="F30" s="129"/>
      <c r="G30" s="129"/>
      <c r="H30" s="129"/>
      <c r="I30" s="129"/>
      <c r="J30" s="129"/>
      <c r="K30" s="129"/>
      <c r="L30" s="129"/>
      <c r="M30" s="129"/>
      <c r="N30" s="129"/>
      <c r="O30" s="129"/>
      <c r="P30" s="129"/>
      <c r="Q30" s="129"/>
      <c r="R30" s="129"/>
      <c r="S30" s="129"/>
      <c r="T30" s="129"/>
      <c r="U30" s="129"/>
      <c r="V30" s="129"/>
      <c r="W30" s="129"/>
      <c r="X30" s="129"/>
      <c r="Y30" s="129"/>
      <c r="Z30" s="129"/>
      <c r="AA30" s="199">
        <f t="shared" si="0"/>
        <v>0</v>
      </c>
      <c r="AB30" s="247" t="str">
        <f>IF(ISNA(VLOOKUP(C30,Pay!$A$2:$F$3,3,FALSE)),"0",VLOOKUP(C30,Pay!$A$2:$F$3,3,FALSE))</f>
        <v>0</v>
      </c>
      <c r="AC30" s="248" t="str">
        <f>IF(ISNA(VLOOKUP(C30,Pay!$A$2:$F$3,4,FALSE)),"0",VLOOKUP(C30,Pay!$A$2:$F$3,4,FALSE))</f>
        <v>0</v>
      </c>
      <c r="AD30" s="200">
        <f t="shared" si="1"/>
        <v>0</v>
      </c>
      <c r="AE30" s="201">
        <f>IF(AND($Q$5="A",D30="T"),AA30*AD30,0)+IF(AND($Q$5="B",D30="T"),(AA30*AD30),0)+IF($Q$5&gt;="C",AA30*AD30)</f>
        <v>0</v>
      </c>
      <c r="BB30" s="39" t="e">
        <f>IF(ISBLANK(BB25),"",VLOOKUP(BB25,#REF!,2,0))</f>
        <v>#REF!</v>
      </c>
    </row>
    <row r="31" spans="2:54" s="31" customFormat="1" ht="26.25" customHeight="1" x14ac:dyDescent="0.25">
      <c r="B31" s="167" t="s">
        <v>269</v>
      </c>
      <c r="C31" s="168" t="str">
        <f>IF(ISNA(VLOOKUP(C30,Pay!$A$2:$F$3,2,FALSE)),"",VLOOKUP(C30,Pay!$A$2:$F$3,2,FALSE))</f>
        <v/>
      </c>
      <c r="D31" s="177"/>
      <c r="E31" s="101" t="s">
        <v>89</v>
      </c>
      <c r="F31" s="129"/>
      <c r="G31" s="129"/>
      <c r="H31" s="129"/>
      <c r="I31" s="129"/>
      <c r="J31" s="129"/>
      <c r="K31" s="129"/>
      <c r="L31" s="129"/>
      <c r="M31" s="129"/>
      <c r="N31" s="129"/>
      <c r="O31" s="129"/>
      <c r="P31" s="129"/>
      <c r="Q31" s="129"/>
      <c r="R31" s="129"/>
      <c r="S31" s="129"/>
      <c r="T31" s="129"/>
      <c r="U31" s="129"/>
      <c r="V31" s="129"/>
      <c r="W31" s="129"/>
      <c r="X31" s="129"/>
      <c r="Y31" s="129"/>
      <c r="Z31" s="129"/>
      <c r="AA31" s="130">
        <f t="shared" si="0"/>
        <v>0</v>
      </c>
      <c r="AB31" s="249" t="str">
        <f>IF(ISNA(VLOOKUP(C30,Pay!$A$2:$F$3,5,FALSE)),"0",VLOOKUP(C30,Pay!$A$2:$F$3,5,FALSE))</f>
        <v>0</v>
      </c>
      <c r="AC31" s="250" t="str">
        <f>IF(ISNA(VLOOKUP(C30,Pay!$A$2:$F$3,6,FALSE)),"0",VLOOKUP(C30,Pay!$A$2:$F$3,6,FALSE))</f>
        <v>0</v>
      </c>
      <c r="AD31" s="131">
        <f t="shared" si="1"/>
        <v>0</v>
      </c>
      <c r="AE31" s="132">
        <f>(AA31*AD31)</f>
        <v>0</v>
      </c>
      <c r="BB31" s="39" t="e">
        <f>IF(ISBLANK(BB26),"",VLOOKUP(BB26,#REF!,2,0))</f>
        <v>#REF!</v>
      </c>
    </row>
    <row r="32" spans="2:54" s="31" customFormat="1" ht="26.25" customHeight="1" x14ac:dyDescent="0.25">
      <c r="B32" s="196" t="s">
        <v>335</v>
      </c>
      <c r="C32" s="197"/>
      <c r="D32" s="198"/>
      <c r="E32" s="179" t="s">
        <v>336</v>
      </c>
      <c r="F32" s="129"/>
      <c r="G32" s="129"/>
      <c r="H32" s="129"/>
      <c r="I32" s="129"/>
      <c r="J32" s="129"/>
      <c r="K32" s="129"/>
      <c r="L32" s="129"/>
      <c r="M32" s="129"/>
      <c r="N32" s="129"/>
      <c r="O32" s="129"/>
      <c r="P32" s="129"/>
      <c r="Q32" s="129"/>
      <c r="R32" s="129"/>
      <c r="S32" s="129"/>
      <c r="T32" s="129"/>
      <c r="U32" s="129"/>
      <c r="V32" s="129"/>
      <c r="W32" s="129"/>
      <c r="X32" s="129"/>
      <c r="Y32" s="129"/>
      <c r="Z32" s="129"/>
      <c r="AA32" s="199">
        <f t="shared" si="0"/>
        <v>0</v>
      </c>
      <c r="AB32" s="247" t="str">
        <f>IF(ISNA(VLOOKUP(C32,Pay!$A$2:$F$3,3,FALSE)),"0",VLOOKUP(C32,Pay!$A$2:$F$3,3,FALSE))</f>
        <v>0</v>
      </c>
      <c r="AC32" s="248" t="str">
        <f>IF(ISNA(VLOOKUP(C32,Pay!$A$2:$F$3,4,FALSE)),"0",VLOOKUP(C32,Pay!$A$2:$F$3,4,FALSE))</f>
        <v>0</v>
      </c>
      <c r="AD32" s="200">
        <f t="shared" si="1"/>
        <v>0</v>
      </c>
      <c r="AE32" s="201">
        <f>IF(AND($Q$5="A",D32="T"),AA32*AD32,0)+IF(AND($Q$5="B",D32="T"),(AA32*AD32),0)+IF($Q$5&gt;="C",AA32*AD32)</f>
        <v>0</v>
      </c>
      <c r="BB32" s="39" t="e">
        <f>IF(ISBLANK(BB27),"",VLOOKUP(BB27,#REF!,2,0))</f>
        <v>#REF!</v>
      </c>
    </row>
    <row r="33" spans="2:54" s="31" customFormat="1" ht="26.25" customHeight="1" x14ac:dyDescent="0.25">
      <c r="B33" s="167" t="s">
        <v>269</v>
      </c>
      <c r="C33" s="168" t="str">
        <f>IF(ISNA(VLOOKUP(C32,Pay!$A$2:$F$3,2,FALSE)),"",VLOOKUP(C32,Pay!$A$2:$F$3,2,FALSE))</f>
        <v/>
      </c>
      <c r="D33" s="177"/>
      <c r="E33" s="101" t="s">
        <v>89</v>
      </c>
      <c r="F33" s="129"/>
      <c r="G33" s="129"/>
      <c r="H33" s="129"/>
      <c r="I33" s="129"/>
      <c r="J33" s="129"/>
      <c r="K33" s="129"/>
      <c r="L33" s="129"/>
      <c r="M33" s="129"/>
      <c r="N33" s="129"/>
      <c r="O33" s="129"/>
      <c r="P33" s="129"/>
      <c r="Q33" s="129"/>
      <c r="R33" s="129"/>
      <c r="S33" s="129"/>
      <c r="T33" s="129"/>
      <c r="U33" s="129"/>
      <c r="V33" s="129"/>
      <c r="W33" s="129"/>
      <c r="X33" s="129"/>
      <c r="Y33" s="129"/>
      <c r="Z33" s="129"/>
      <c r="AA33" s="130">
        <f t="shared" si="0"/>
        <v>0</v>
      </c>
      <c r="AB33" s="249" t="str">
        <f>IF(ISNA(VLOOKUP(C32,Pay!$A$2:$F$3,5,FALSE)),"0",VLOOKUP(C32,Pay!$A$2:$F$3,5,FALSE))</f>
        <v>0</v>
      </c>
      <c r="AC33" s="250" t="str">
        <f>IF(ISNA(VLOOKUP(C32,Pay!$A$2:$F$3,6,FALSE)),"0",VLOOKUP(C32,Pay!$A$2:$F$3,6,FALSE))</f>
        <v>0</v>
      </c>
      <c r="AD33" s="131">
        <f t="shared" si="1"/>
        <v>0</v>
      </c>
      <c r="AE33" s="132">
        <f>(AA33*AD33)</f>
        <v>0</v>
      </c>
      <c r="BB33" s="39" t="str">
        <f>IF(ISBLANK(BB28),"",VLOOKUP(BB28,#REF!,2,0))</f>
        <v/>
      </c>
    </row>
    <row r="34" spans="2:54" s="31" customFormat="1" ht="26.25" customHeight="1" x14ac:dyDescent="0.25">
      <c r="B34" s="196" t="s">
        <v>335</v>
      </c>
      <c r="C34" s="197"/>
      <c r="D34" s="198"/>
      <c r="E34" s="179" t="s">
        <v>336</v>
      </c>
      <c r="F34" s="129"/>
      <c r="G34" s="129"/>
      <c r="H34" s="129"/>
      <c r="I34" s="129"/>
      <c r="J34" s="129"/>
      <c r="K34" s="129"/>
      <c r="L34" s="129"/>
      <c r="M34" s="129"/>
      <c r="N34" s="129"/>
      <c r="O34" s="129"/>
      <c r="P34" s="129"/>
      <c r="Q34" s="129"/>
      <c r="R34" s="129"/>
      <c r="S34" s="129"/>
      <c r="T34" s="129"/>
      <c r="U34" s="129"/>
      <c r="V34" s="129"/>
      <c r="W34" s="129"/>
      <c r="X34" s="129"/>
      <c r="Y34" s="129"/>
      <c r="Z34" s="129"/>
      <c r="AA34" s="199">
        <f t="shared" si="0"/>
        <v>0</v>
      </c>
      <c r="AB34" s="247" t="str">
        <f>IF(ISNA(VLOOKUP(C34,Pay!$A$2:$F$3,3,FALSE)),"0",VLOOKUP(C34,Pay!$A$2:$F$3,3,FALSE))</f>
        <v>0</v>
      </c>
      <c r="AC34" s="248" t="str">
        <f>IF(ISNA(VLOOKUP(C34,Pay!$A$2:$F$3,4,FALSE)),"0",VLOOKUP(C34,Pay!$A$2:$F$3,4,FALSE))</f>
        <v>0</v>
      </c>
      <c r="AD34" s="200">
        <f t="shared" si="1"/>
        <v>0</v>
      </c>
      <c r="AE34" s="201">
        <f>IF(AND($Q$5="A",D34="T"),AA34*AD34,0)+IF(AND($Q$5="B",D34="T"),(AA34*AD34),0)+IF($Q$5&gt;="C",AA34*AD34)</f>
        <v>0</v>
      </c>
      <c r="BB34" s="33"/>
    </row>
    <row r="35" spans="2:54" s="31" customFormat="1" ht="26.25" customHeight="1" x14ac:dyDescent="0.25">
      <c r="B35" s="167" t="s">
        <v>269</v>
      </c>
      <c r="C35" s="168" t="str">
        <f>IF(ISNA(VLOOKUP(C34,Pay!$A$2:$F$3,2,FALSE)),"",VLOOKUP(C34,Pay!$A$2:$F$3,2,FALSE))</f>
        <v/>
      </c>
      <c r="D35" s="177"/>
      <c r="E35" s="101" t="s">
        <v>89</v>
      </c>
      <c r="F35" s="129"/>
      <c r="G35" s="129"/>
      <c r="H35" s="129"/>
      <c r="I35" s="129"/>
      <c r="J35" s="129"/>
      <c r="K35" s="129"/>
      <c r="L35" s="129"/>
      <c r="M35" s="129"/>
      <c r="N35" s="129"/>
      <c r="O35" s="129"/>
      <c r="P35" s="129"/>
      <c r="Q35" s="129"/>
      <c r="R35" s="129"/>
      <c r="S35" s="129"/>
      <c r="T35" s="129"/>
      <c r="U35" s="129"/>
      <c r="V35" s="129"/>
      <c r="W35" s="129"/>
      <c r="X35" s="129"/>
      <c r="Y35" s="129"/>
      <c r="Z35" s="129"/>
      <c r="AA35" s="130">
        <f t="shared" si="0"/>
        <v>0</v>
      </c>
      <c r="AB35" s="249" t="str">
        <f>IF(ISNA(VLOOKUP(C34,Pay!$A$2:$F$3,5,FALSE)),"0",VLOOKUP(C34,Pay!$A$2:$F$3,5,FALSE))</f>
        <v>0</v>
      </c>
      <c r="AC35" s="250" t="str">
        <f>IF(ISNA(VLOOKUP(C34,Pay!$A$2:$F$3,6,FALSE)),"0",VLOOKUP(C34,Pay!$A$2:$F$3,6,FALSE))</f>
        <v>0</v>
      </c>
      <c r="AD35" s="131">
        <f t="shared" si="1"/>
        <v>0</v>
      </c>
      <c r="AE35" s="132">
        <f>(AA35*AD35)</f>
        <v>0</v>
      </c>
      <c r="BB35" s="39" t="e">
        <f>IF(ISBLANK(BB32),"",VLOOKUP(BB32,#REF!,2,0))</f>
        <v>#REF!</v>
      </c>
    </row>
    <row r="36" spans="2:54" s="31" customFormat="1" ht="26.25" customHeight="1" x14ac:dyDescent="0.25">
      <c r="B36" s="196" t="s">
        <v>335</v>
      </c>
      <c r="C36" s="197"/>
      <c r="D36" s="198"/>
      <c r="E36" s="179" t="s">
        <v>336</v>
      </c>
      <c r="F36" s="129"/>
      <c r="G36" s="129"/>
      <c r="H36" s="129"/>
      <c r="I36" s="129"/>
      <c r="J36" s="129"/>
      <c r="K36" s="129"/>
      <c r="L36" s="129"/>
      <c r="M36" s="129"/>
      <c r="N36" s="129"/>
      <c r="O36" s="129"/>
      <c r="P36" s="129"/>
      <c r="Q36" s="129"/>
      <c r="R36" s="129"/>
      <c r="S36" s="129"/>
      <c r="T36" s="129"/>
      <c r="U36" s="129"/>
      <c r="V36" s="129"/>
      <c r="W36" s="129"/>
      <c r="X36" s="129"/>
      <c r="Y36" s="129"/>
      <c r="Z36" s="129"/>
      <c r="AA36" s="199">
        <f t="shared" si="0"/>
        <v>0</v>
      </c>
      <c r="AB36" s="247" t="str">
        <f>IF(ISNA(VLOOKUP(C36,Pay!$A$2:$F$3,3,FALSE)),"0",VLOOKUP(C36,Pay!$A$2:$F$3,3,FALSE))</f>
        <v>0</v>
      </c>
      <c r="AC36" s="248" t="str">
        <f>IF(ISNA(VLOOKUP(C36,Pay!$A$2:$F$3,4,FALSE)),"0",VLOOKUP(C36,Pay!$A$2:$F$3,4,FALSE))</f>
        <v>0</v>
      </c>
      <c r="AD36" s="200">
        <f t="shared" si="1"/>
        <v>0</v>
      </c>
      <c r="AE36" s="201">
        <f>IF(AND($Q$5="A",D36="T"),AA36*AD36,0)+IF(AND($Q$5="B",D36="T"),(AA36*AD36),0)+IF($Q$5&gt;="C",AA36*AD36)</f>
        <v>0</v>
      </c>
      <c r="BB36" s="39" t="e">
        <f>IF(ISBLANK(BB33),"",VLOOKUP(BB33,#REF!,2,0))</f>
        <v>#REF!</v>
      </c>
    </row>
    <row r="37" spans="2:54" s="31" customFormat="1" ht="26.25" customHeight="1" x14ac:dyDescent="0.25">
      <c r="B37" s="167" t="s">
        <v>269</v>
      </c>
      <c r="C37" s="168" t="str">
        <f>IF(ISNA(VLOOKUP(C36,Pay!$A$2:$F$3,2,FALSE)),"",VLOOKUP(C36,Pay!$A$2:$F$3,2,FALSE))</f>
        <v/>
      </c>
      <c r="D37" s="177"/>
      <c r="E37" s="101" t="s">
        <v>89</v>
      </c>
      <c r="F37" s="129"/>
      <c r="G37" s="129"/>
      <c r="H37" s="129"/>
      <c r="I37" s="129"/>
      <c r="J37" s="129"/>
      <c r="K37" s="129"/>
      <c r="L37" s="129"/>
      <c r="M37" s="129"/>
      <c r="N37" s="129"/>
      <c r="O37" s="129"/>
      <c r="P37" s="129"/>
      <c r="Q37" s="129"/>
      <c r="R37" s="129"/>
      <c r="S37" s="129"/>
      <c r="T37" s="129"/>
      <c r="U37" s="129"/>
      <c r="V37" s="129"/>
      <c r="W37" s="129"/>
      <c r="X37" s="129"/>
      <c r="Y37" s="129"/>
      <c r="Z37" s="129"/>
      <c r="AA37" s="130">
        <f t="shared" si="0"/>
        <v>0</v>
      </c>
      <c r="AB37" s="249" t="str">
        <f>IF(ISNA(VLOOKUP(C36,Pay!$A$2:$F$3,5,FALSE)),"0",VLOOKUP(C36,Pay!$A$2:$F$3,5,FALSE))</f>
        <v>0</v>
      </c>
      <c r="AC37" s="250" t="str">
        <f>IF(ISNA(VLOOKUP(C36,Pay!$A$2:$F$3,6,FALSE)),"0",VLOOKUP(C36,Pay!$A$2:$F$3,6,FALSE))</f>
        <v>0</v>
      </c>
      <c r="AD37" s="131">
        <f t="shared" si="1"/>
        <v>0</v>
      </c>
      <c r="AE37" s="132">
        <f>(AA37*AD37)</f>
        <v>0</v>
      </c>
      <c r="BB37" s="39" t="str">
        <f>IF(ISBLANK(BB34),"",VLOOKUP(BB34,#REF!,2,0))</f>
        <v/>
      </c>
    </row>
    <row r="38" spans="2:54" s="31" customFormat="1" ht="26.25" customHeight="1" x14ac:dyDescent="0.25">
      <c r="B38" s="196" t="s">
        <v>335</v>
      </c>
      <c r="C38" s="197"/>
      <c r="D38" s="198"/>
      <c r="E38" s="179" t="s">
        <v>336</v>
      </c>
      <c r="F38" s="129"/>
      <c r="G38" s="129"/>
      <c r="H38" s="129"/>
      <c r="I38" s="129"/>
      <c r="J38" s="129"/>
      <c r="K38" s="129"/>
      <c r="L38" s="129"/>
      <c r="M38" s="129"/>
      <c r="N38" s="129"/>
      <c r="O38" s="129"/>
      <c r="P38" s="129"/>
      <c r="Q38" s="129"/>
      <c r="R38" s="129"/>
      <c r="S38" s="129"/>
      <c r="T38" s="129"/>
      <c r="U38" s="129"/>
      <c r="V38" s="129"/>
      <c r="W38" s="129"/>
      <c r="X38" s="129"/>
      <c r="Y38" s="129"/>
      <c r="Z38" s="129"/>
      <c r="AA38" s="199">
        <f t="shared" si="0"/>
        <v>0</v>
      </c>
      <c r="AB38" s="247" t="str">
        <f>IF(ISNA(VLOOKUP(C38,Pay!$A$2:$F$3,3,FALSE)),"0",VLOOKUP(C38,Pay!$A$2:$F$3,3,FALSE))</f>
        <v>0</v>
      </c>
      <c r="AC38" s="248" t="str">
        <f>IF(ISNA(VLOOKUP(C38,Pay!$A$2:$F$3,4,FALSE)),"0",VLOOKUP(C38,Pay!$A$2:$F$3,4,FALSE))</f>
        <v>0</v>
      </c>
      <c r="AD38" s="200">
        <f t="shared" si="1"/>
        <v>0</v>
      </c>
      <c r="AE38" s="201">
        <f>IF(AND($Q$5="A",D38="T"),AA38*AD38,0)+IF(AND($Q$5="B",D38="T"),(AA38*AD38),0)+IF($Q$5&gt;="C",AA38*AD38)</f>
        <v>0</v>
      </c>
      <c r="BB38" s="39"/>
    </row>
    <row r="39" spans="2:54" s="31" customFormat="1" ht="26.25" customHeight="1" x14ac:dyDescent="0.25">
      <c r="B39" s="167" t="s">
        <v>269</v>
      </c>
      <c r="C39" s="168" t="str">
        <f>IF(ISNA(VLOOKUP(C38,Pay!$A$2:$F$3,2,FALSE)),"",VLOOKUP(C38,Pay!$A$2:$F$3,2,FALSE))</f>
        <v/>
      </c>
      <c r="D39" s="177"/>
      <c r="E39" s="101" t="s">
        <v>89</v>
      </c>
      <c r="F39" s="129"/>
      <c r="G39" s="129"/>
      <c r="H39" s="129"/>
      <c r="I39" s="129"/>
      <c r="J39" s="129"/>
      <c r="K39" s="129"/>
      <c r="L39" s="129"/>
      <c r="M39" s="129"/>
      <c r="N39" s="129"/>
      <c r="O39" s="129"/>
      <c r="P39" s="129"/>
      <c r="Q39" s="129"/>
      <c r="R39" s="129"/>
      <c r="S39" s="129"/>
      <c r="T39" s="129"/>
      <c r="U39" s="129"/>
      <c r="V39" s="129"/>
      <c r="W39" s="129"/>
      <c r="X39" s="129"/>
      <c r="Y39" s="129"/>
      <c r="Z39" s="129"/>
      <c r="AA39" s="130">
        <f t="shared" si="0"/>
        <v>0</v>
      </c>
      <c r="AB39" s="249" t="str">
        <f>IF(ISNA(VLOOKUP(C38,Pay!$A$2:$F$3,5,FALSE)),"0",VLOOKUP(C38,Pay!$A$2:$F$3,5,FALSE))</f>
        <v>0</v>
      </c>
      <c r="AC39" s="250" t="str">
        <f>IF(ISNA(VLOOKUP(C38,Pay!$A$2:$F$3,6,FALSE)),"0",VLOOKUP(C38,Pay!$A$2:$F$3,6,FALSE))</f>
        <v>0</v>
      </c>
      <c r="AD39" s="131">
        <f t="shared" si="1"/>
        <v>0</v>
      </c>
      <c r="AE39" s="132">
        <f>(AA39*AD39)</f>
        <v>0</v>
      </c>
      <c r="BB39" s="39"/>
    </row>
    <row r="40" spans="2:54" s="31" customFormat="1" ht="26.25" customHeight="1" x14ac:dyDescent="0.25">
      <c r="B40" s="196" t="s">
        <v>335</v>
      </c>
      <c r="C40" s="197"/>
      <c r="D40" s="198"/>
      <c r="E40" s="179" t="s">
        <v>336</v>
      </c>
      <c r="F40" s="129"/>
      <c r="G40" s="129"/>
      <c r="H40" s="129"/>
      <c r="I40" s="129"/>
      <c r="J40" s="129"/>
      <c r="K40" s="129"/>
      <c r="L40" s="129"/>
      <c r="M40" s="129"/>
      <c r="N40" s="129"/>
      <c r="O40" s="129"/>
      <c r="P40" s="129"/>
      <c r="Q40" s="129"/>
      <c r="R40" s="129"/>
      <c r="S40" s="129"/>
      <c r="T40" s="129"/>
      <c r="U40" s="129"/>
      <c r="V40" s="129"/>
      <c r="W40" s="129"/>
      <c r="X40" s="129"/>
      <c r="Y40" s="129"/>
      <c r="Z40" s="129"/>
      <c r="AA40" s="199">
        <f t="shared" si="0"/>
        <v>0</v>
      </c>
      <c r="AB40" s="247" t="str">
        <f>IF(ISNA(VLOOKUP(C40,Pay!$A$2:$F$3,3,FALSE)),"0",VLOOKUP(C40,Pay!$A$2:$F$3,3,FALSE))</f>
        <v>0</v>
      </c>
      <c r="AC40" s="248" t="str">
        <f>IF(ISNA(VLOOKUP(C40,Pay!$A$2:$F$3,4,FALSE)),"0",VLOOKUP(C40,Pay!$A$2:$F$3,4,FALSE))</f>
        <v>0</v>
      </c>
      <c r="AD40" s="200">
        <f t="shared" si="1"/>
        <v>0</v>
      </c>
      <c r="AE40" s="201">
        <f>IF(AND($Q$5="A",D40="T"),AA40*AD40,0)+IF(AND($Q$5="B",D40="T"),(AA40*AD40),0)+IF($Q$5&gt;="C",AA40*AD40)</f>
        <v>0</v>
      </c>
      <c r="BB40" s="39"/>
    </row>
    <row r="41" spans="2:54" s="31" customFormat="1" ht="26.25" customHeight="1" x14ac:dyDescent="0.25">
      <c r="B41" s="167" t="s">
        <v>269</v>
      </c>
      <c r="C41" s="168" t="str">
        <f>IF(ISNA(VLOOKUP(C40,Pay!$A$2:$F$3,2,FALSE)),"",VLOOKUP(C40,Pay!$A$2:$F$3,2,FALSE))</f>
        <v/>
      </c>
      <c r="D41" s="177"/>
      <c r="E41" s="101" t="s">
        <v>89</v>
      </c>
      <c r="F41" s="129"/>
      <c r="G41" s="129"/>
      <c r="H41" s="129"/>
      <c r="I41" s="129"/>
      <c r="J41" s="129"/>
      <c r="K41" s="129"/>
      <c r="L41" s="129"/>
      <c r="M41" s="129"/>
      <c r="N41" s="129"/>
      <c r="O41" s="129"/>
      <c r="P41" s="129"/>
      <c r="Q41" s="129"/>
      <c r="R41" s="129"/>
      <c r="S41" s="129"/>
      <c r="T41" s="129"/>
      <c r="U41" s="129"/>
      <c r="V41" s="129"/>
      <c r="W41" s="129"/>
      <c r="X41" s="129"/>
      <c r="Y41" s="129"/>
      <c r="Z41" s="129"/>
      <c r="AA41" s="130">
        <f t="shared" si="0"/>
        <v>0</v>
      </c>
      <c r="AB41" s="249" t="str">
        <f>IF(ISNA(VLOOKUP(C40,Pay!$A$2:$F$3,5,FALSE)),"0",VLOOKUP(C40,Pay!$A$2:$F$3,5,FALSE))</f>
        <v>0</v>
      </c>
      <c r="AC41" s="250" t="str">
        <f>IF(ISNA(VLOOKUP(C40,Pay!$A$2:$F$3,6,FALSE)),"0",VLOOKUP(C40,Pay!$A$2:$F$3,6,FALSE))</f>
        <v>0</v>
      </c>
      <c r="AD41" s="131">
        <f t="shared" si="1"/>
        <v>0</v>
      </c>
      <c r="AE41" s="132">
        <f>(AA41*AD41)</f>
        <v>0</v>
      </c>
      <c r="BB41" s="39"/>
    </row>
    <row r="42" spans="2:54" s="31" customFormat="1" ht="26.25" customHeight="1" x14ac:dyDescent="0.25">
      <c r="B42" s="196" t="s">
        <v>335</v>
      </c>
      <c r="C42" s="197"/>
      <c r="D42" s="198"/>
      <c r="E42" s="179" t="s">
        <v>336</v>
      </c>
      <c r="F42" s="129"/>
      <c r="G42" s="129"/>
      <c r="H42" s="129"/>
      <c r="I42" s="129"/>
      <c r="J42" s="129"/>
      <c r="K42" s="129"/>
      <c r="L42" s="129"/>
      <c r="M42" s="129"/>
      <c r="N42" s="129"/>
      <c r="O42" s="129"/>
      <c r="P42" s="129"/>
      <c r="Q42" s="129"/>
      <c r="R42" s="129"/>
      <c r="S42" s="129"/>
      <c r="T42" s="129"/>
      <c r="U42" s="129"/>
      <c r="V42" s="129"/>
      <c r="W42" s="129"/>
      <c r="X42" s="129"/>
      <c r="Y42" s="129"/>
      <c r="Z42" s="129"/>
      <c r="AA42" s="199">
        <f t="shared" si="0"/>
        <v>0</v>
      </c>
      <c r="AB42" s="247" t="str">
        <f>IF(ISNA(VLOOKUP(C42,Pay!$A$2:$F$3,3,FALSE)),"0",VLOOKUP(C42,Pay!$A$2:$F$3,3,FALSE))</f>
        <v>0</v>
      </c>
      <c r="AC42" s="248" t="str">
        <f>IF(ISNA(VLOOKUP(C42,Pay!$A$2:$F$3,4,FALSE)),"0",VLOOKUP(C42,Pay!$A$2:$F$3,4,FALSE))</f>
        <v>0</v>
      </c>
      <c r="AD42" s="200">
        <f t="shared" si="1"/>
        <v>0</v>
      </c>
      <c r="AE42" s="201">
        <f>IF(AND($Q$5="A",D42="T"),AA42*AD42,0)+IF(AND($Q$5="B",D42="T"),(AA42*AD42),0)+IF($Q$5&gt;="C",AA42*AD42)</f>
        <v>0</v>
      </c>
      <c r="BB42" s="39"/>
    </row>
    <row r="43" spans="2:54" s="31" customFormat="1" ht="26.25" customHeight="1" x14ac:dyDescent="0.25">
      <c r="B43" s="167" t="s">
        <v>269</v>
      </c>
      <c r="C43" s="168" t="str">
        <f>IF(ISNA(VLOOKUP(C42,Pay!$A$2:$F$3,2,FALSE)),"",VLOOKUP(C42,Pay!$A$2:$F$3,2,FALSE))</f>
        <v/>
      </c>
      <c r="D43" s="177"/>
      <c r="E43" s="101" t="s">
        <v>89</v>
      </c>
      <c r="F43" s="129"/>
      <c r="G43" s="129"/>
      <c r="H43" s="129"/>
      <c r="I43" s="129"/>
      <c r="J43" s="129"/>
      <c r="K43" s="129"/>
      <c r="L43" s="129"/>
      <c r="M43" s="129"/>
      <c r="N43" s="129"/>
      <c r="O43" s="129"/>
      <c r="P43" s="129"/>
      <c r="Q43" s="129"/>
      <c r="R43" s="129"/>
      <c r="S43" s="129"/>
      <c r="T43" s="129"/>
      <c r="U43" s="129"/>
      <c r="V43" s="129"/>
      <c r="W43" s="129"/>
      <c r="X43" s="129"/>
      <c r="Y43" s="129"/>
      <c r="Z43" s="129"/>
      <c r="AA43" s="130">
        <f t="shared" si="0"/>
        <v>0</v>
      </c>
      <c r="AB43" s="249" t="str">
        <f>IF(ISNA(VLOOKUP(C42,Pay!$A$2:$F$3,5,FALSE)),"0",VLOOKUP(C42,Pay!$A$2:$F$3,5,FALSE))</f>
        <v>0</v>
      </c>
      <c r="AC43" s="250" t="str">
        <f>IF(ISNA(VLOOKUP(C42,Pay!$A$2:$F$3,6,FALSE)),"0",VLOOKUP(C42,Pay!$A$2:$F$3,6,FALSE))</f>
        <v>0</v>
      </c>
      <c r="AD43" s="131">
        <f t="shared" si="1"/>
        <v>0</v>
      </c>
      <c r="AE43" s="132">
        <f>(AA43*AD43)</f>
        <v>0</v>
      </c>
      <c r="BB43" s="39"/>
    </row>
    <row r="44" spans="2:54" s="31" customFormat="1" ht="26.25" customHeight="1" x14ac:dyDescent="0.25">
      <c r="B44" s="196" t="s">
        <v>335</v>
      </c>
      <c r="C44" s="197"/>
      <c r="D44" s="198"/>
      <c r="E44" s="179" t="s">
        <v>336</v>
      </c>
      <c r="F44" s="129"/>
      <c r="G44" s="129"/>
      <c r="H44" s="129"/>
      <c r="I44" s="129"/>
      <c r="J44" s="129"/>
      <c r="K44" s="129"/>
      <c r="L44" s="129"/>
      <c r="M44" s="129"/>
      <c r="N44" s="129"/>
      <c r="O44" s="129"/>
      <c r="P44" s="129"/>
      <c r="Q44" s="129"/>
      <c r="R44" s="129"/>
      <c r="S44" s="129"/>
      <c r="T44" s="129"/>
      <c r="U44" s="129"/>
      <c r="V44" s="129"/>
      <c r="W44" s="129"/>
      <c r="X44" s="129"/>
      <c r="Y44" s="129"/>
      <c r="Z44" s="129"/>
      <c r="AA44" s="199">
        <f t="shared" si="0"/>
        <v>0</v>
      </c>
      <c r="AB44" s="247" t="str">
        <f>IF(ISNA(VLOOKUP(C44,Pay!$A$2:$F$3,3,FALSE)),"0",VLOOKUP(C44,Pay!$A$2:$F$3,3,FALSE))</f>
        <v>0</v>
      </c>
      <c r="AC44" s="248" t="str">
        <f>IF(ISNA(VLOOKUP(C44,Pay!$A$2:$F$3,4,FALSE)),"0",VLOOKUP(C44,Pay!$A$2:$F$3,4,FALSE))</f>
        <v>0</v>
      </c>
      <c r="AD44" s="200">
        <f t="shared" si="1"/>
        <v>0</v>
      </c>
      <c r="AE44" s="201">
        <f>IF(AND($Q$5="A",D44="T"),AA44*AD44,0)+IF(AND($Q$5="B",D44="T"),(AA44*AD44),0)+IF($Q$5&gt;="C",AA44*AD44)</f>
        <v>0</v>
      </c>
      <c r="BB44" s="39"/>
    </row>
    <row r="45" spans="2:54" s="31" customFormat="1" ht="26.25" customHeight="1" x14ac:dyDescent="0.25">
      <c r="B45" s="167" t="s">
        <v>269</v>
      </c>
      <c r="C45" s="168" t="str">
        <f>IF(ISNA(VLOOKUP(C44,Pay!$A$2:$F$3,2,FALSE)),"",VLOOKUP(C44,Pay!$A$2:$F$3,2,FALSE))</f>
        <v/>
      </c>
      <c r="D45" s="177"/>
      <c r="E45" s="101" t="s">
        <v>89</v>
      </c>
      <c r="F45" s="129"/>
      <c r="G45" s="129"/>
      <c r="H45" s="129"/>
      <c r="I45" s="129"/>
      <c r="J45" s="129"/>
      <c r="K45" s="129"/>
      <c r="L45" s="129"/>
      <c r="M45" s="129"/>
      <c r="N45" s="129"/>
      <c r="O45" s="129"/>
      <c r="P45" s="129"/>
      <c r="Q45" s="129"/>
      <c r="R45" s="129"/>
      <c r="S45" s="129"/>
      <c r="T45" s="129"/>
      <c r="U45" s="129"/>
      <c r="V45" s="129"/>
      <c r="W45" s="129"/>
      <c r="X45" s="129"/>
      <c r="Y45" s="129"/>
      <c r="Z45" s="129"/>
      <c r="AA45" s="130">
        <f t="shared" si="0"/>
        <v>0</v>
      </c>
      <c r="AB45" s="249" t="str">
        <f>IF(ISNA(VLOOKUP(C44,Pay!$A$2:$F$3,5,FALSE)),"0",VLOOKUP(C44,Pay!$A$2:$F$3,5,FALSE))</f>
        <v>0</v>
      </c>
      <c r="AC45" s="250" t="str">
        <f>IF(ISNA(VLOOKUP(C44,Pay!$A$2:$F$3,6,FALSE)),"0",VLOOKUP(C44,Pay!$A$2:$F$3,6,FALSE))</f>
        <v>0</v>
      </c>
      <c r="AD45" s="131">
        <f t="shared" si="1"/>
        <v>0</v>
      </c>
      <c r="AE45" s="132">
        <f>(AA45*AD45)</f>
        <v>0</v>
      </c>
      <c r="BB45" s="39"/>
    </row>
    <row r="46" spans="2:54" s="31" customFormat="1" ht="26.25" customHeight="1" x14ac:dyDescent="0.25">
      <c r="B46" s="196" t="s">
        <v>335</v>
      </c>
      <c r="C46" s="197"/>
      <c r="D46" s="198"/>
      <c r="E46" s="179" t="s">
        <v>336</v>
      </c>
      <c r="F46" s="129"/>
      <c r="G46" s="129"/>
      <c r="H46" s="129"/>
      <c r="I46" s="129"/>
      <c r="J46" s="129"/>
      <c r="K46" s="129"/>
      <c r="L46" s="129"/>
      <c r="M46" s="129"/>
      <c r="N46" s="129"/>
      <c r="O46" s="129"/>
      <c r="P46" s="129"/>
      <c r="Q46" s="129"/>
      <c r="R46" s="129"/>
      <c r="S46" s="129"/>
      <c r="T46" s="129"/>
      <c r="U46" s="129"/>
      <c r="V46" s="129"/>
      <c r="W46" s="129"/>
      <c r="X46" s="129"/>
      <c r="Y46" s="129"/>
      <c r="Z46" s="129"/>
      <c r="AA46" s="199">
        <f t="shared" si="0"/>
        <v>0</v>
      </c>
      <c r="AB46" s="247" t="str">
        <f>IF(ISNA(VLOOKUP(C46,Pay!$A$2:$F$3,3,FALSE)),"0",VLOOKUP(C46,Pay!$A$2:$F$3,3,FALSE))</f>
        <v>0</v>
      </c>
      <c r="AC46" s="248" t="str">
        <f>IF(ISNA(VLOOKUP(C46,Pay!$A$2:$F$3,4,FALSE)),"0",VLOOKUP(C46,Pay!$A$2:$F$3,4,FALSE))</f>
        <v>0</v>
      </c>
      <c r="AD46" s="200">
        <f t="shared" si="1"/>
        <v>0</v>
      </c>
      <c r="AE46" s="201">
        <f>IF(AND($Q$5="A",D46="T"),AA46*AD46,0)+IF(AND($Q$5="B",D46="T"),(AA46*AD46),0)+IF($Q$5&gt;="C",AA46*AD46)</f>
        <v>0</v>
      </c>
      <c r="BB46" s="39"/>
    </row>
    <row r="47" spans="2:54" s="31" customFormat="1" ht="26.25" customHeight="1" x14ac:dyDescent="0.25">
      <c r="B47" s="167" t="s">
        <v>269</v>
      </c>
      <c r="C47" s="168" t="str">
        <f>IF(ISNA(VLOOKUP(C46,Pay!$A$2:$F$3,2,FALSE)),"",VLOOKUP(C46,Pay!$A$2:$F$3,2,FALSE))</f>
        <v/>
      </c>
      <c r="D47" s="177"/>
      <c r="E47" s="101" t="s">
        <v>89</v>
      </c>
      <c r="F47" s="129"/>
      <c r="G47" s="129"/>
      <c r="H47" s="129"/>
      <c r="I47" s="129"/>
      <c r="J47" s="129"/>
      <c r="K47" s="129"/>
      <c r="L47" s="129"/>
      <c r="M47" s="129"/>
      <c r="N47" s="129"/>
      <c r="O47" s="129"/>
      <c r="P47" s="129"/>
      <c r="Q47" s="129"/>
      <c r="R47" s="129"/>
      <c r="S47" s="129"/>
      <c r="T47" s="129"/>
      <c r="U47" s="129"/>
      <c r="V47" s="129"/>
      <c r="W47" s="129"/>
      <c r="X47" s="129"/>
      <c r="Y47" s="129"/>
      <c r="Z47" s="129"/>
      <c r="AA47" s="130">
        <f t="shared" si="0"/>
        <v>0</v>
      </c>
      <c r="AB47" s="249" t="str">
        <f>IF(ISNA(VLOOKUP(C46,Pay!$A$2:$F$3,5,FALSE)),"0",VLOOKUP(C46,Pay!$A$2:$F$3,5,FALSE))</f>
        <v>0</v>
      </c>
      <c r="AC47" s="250" t="str">
        <f>IF(ISNA(VLOOKUP(C46,Pay!$A$2:$F$3,6,FALSE)),"0",VLOOKUP(C46,Pay!$A$2:$F$3,6,FALSE))</f>
        <v>0</v>
      </c>
      <c r="AD47" s="131">
        <f t="shared" si="1"/>
        <v>0</v>
      </c>
      <c r="AE47" s="132">
        <f>(AA47*AD47)</f>
        <v>0</v>
      </c>
      <c r="BB47" s="39"/>
    </row>
    <row r="48" spans="2:54" s="31" customFormat="1" ht="26.25" customHeight="1" x14ac:dyDescent="0.25">
      <c r="B48" s="196" t="s">
        <v>335</v>
      </c>
      <c r="C48" s="197"/>
      <c r="D48" s="198"/>
      <c r="E48" s="179" t="s">
        <v>336</v>
      </c>
      <c r="F48" s="129"/>
      <c r="G48" s="129"/>
      <c r="H48" s="129"/>
      <c r="I48" s="129"/>
      <c r="J48" s="129"/>
      <c r="K48" s="129"/>
      <c r="L48" s="129"/>
      <c r="M48" s="129"/>
      <c r="N48" s="129"/>
      <c r="O48" s="129"/>
      <c r="P48" s="129"/>
      <c r="Q48" s="129"/>
      <c r="R48" s="129"/>
      <c r="S48" s="129"/>
      <c r="T48" s="129"/>
      <c r="U48" s="129"/>
      <c r="V48" s="129"/>
      <c r="W48" s="129"/>
      <c r="X48" s="129"/>
      <c r="Y48" s="129"/>
      <c r="Z48" s="129"/>
      <c r="AA48" s="199">
        <f t="shared" si="0"/>
        <v>0</v>
      </c>
      <c r="AB48" s="247" t="str">
        <f>IF(ISNA(VLOOKUP(C48,Pay!$A$2:$F$3,3,FALSE)),"0",VLOOKUP(C48,Pay!$A$2:$F$3,3,FALSE))</f>
        <v>0</v>
      </c>
      <c r="AC48" s="248" t="str">
        <f>IF(ISNA(VLOOKUP(C48,Pay!$A$2:$F$3,4,FALSE)),"0",VLOOKUP(C48,Pay!$A$2:$F$3,4,FALSE))</f>
        <v>0</v>
      </c>
      <c r="AD48" s="200">
        <f t="shared" si="1"/>
        <v>0</v>
      </c>
      <c r="AE48" s="201">
        <f>IF(AND($Q$5="A",D48="T"),AA48*AD48,0)+IF(AND($Q$5="B",D48="T"),(AA48*AD48),0)+IF($Q$5&gt;="C",AA48*AD48)</f>
        <v>0</v>
      </c>
      <c r="BB48" s="39"/>
    </row>
    <row r="49" spans="2:54" s="31" customFormat="1" ht="26.25" customHeight="1" x14ac:dyDescent="0.25">
      <c r="B49" s="167" t="s">
        <v>269</v>
      </c>
      <c r="C49" s="168" t="str">
        <f>IF(ISNA(VLOOKUP(C48,Pay!$A$2:$F$3,2,FALSE)),"",VLOOKUP(C48,Pay!$A$2:$F$3,2,FALSE))</f>
        <v/>
      </c>
      <c r="D49" s="177"/>
      <c r="E49" s="101" t="s">
        <v>89</v>
      </c>
      <c r="F49" s="129"/>
      <c r="G49" s="129"/>
      <c r="H49" s="129"/>
      <c r="I49" s="129"/>
      <c r="J49" s="129"/>
      <c r="K49" s="129"/>
      <c r="L49" s="129"/>
      <c r="M49" s="129"/>
      <c r="N49" s="129"/>
      <c r="O49" s="129"/>
      <c r="P49" s="129"/>
      <c r="Q49" s="129"/>
      <c r="R49" s="129"/>
      <c r="S49" s="129"/>
      <c r="T49" s="129"/>
      <c r="U49" s="129"/>
      <c r="V49" s="129"/>
      <c r="W49" s="129"/>
      <c r="X49" s="129"/>
      <c r="Y49" s="129"/>
      <c r="Z49" s="129"/>
      <c r="AA49" s="130">
        <f t="shared" si="0"/>
        <v>0</v>
      </c>
      <c r="AB49" s="249" t="str">
        <f>IF(ISNA(VLOOKUP(C48,Pay!$A$2:$F$3,5,FALSE)),"0",VLOOKUP(C48,Pay!$A$2:$F$3,5,FALSE))</f>
        <v>0</v>
      </c>
      <c r="AC49" s="250" t="str">
        <f>IF(ISNA(VLOOKUP(C48,Pay!$A$2:$F$3,6,FALSE)),"0",VLOOKUP(C48,Pay!$A$2:$F$3,6,FALSE))</f>
        <v>0</v>
      </c>
      <c r="AD49" s="131">
        <f t="shared" si="1"/>
        <v>0</v>
      </c>
      <c r="AE49" s="132">
        <f>(AA49*AD49)</f>
        <v>0</v>
      </c>
      <c r="BB49" s="39"/>
    </row>
    <row r="50" spans="2:54" s="31" customFormat="1" ht="26.25" customHeight="1" x14ac:dyDescent="0.25">
      <c r="B50" s="196" t="s">
        <v>335</v>
      </c>
      <c r="C50" s="197"/>
      <c r="D50" s="198"/>
      <c r="E50" s="179" t="s">
        <v>336</v>
      </c>
      <c r="F50" s="129"/>
      <c r="G50" s="129"/>
      <c r="H50" s="129"/>
      <c r="I50" s="129"/>
      <c r="J50" s="129"/>
      <c r="K50" s="129"/>
      <c r="L50" s="129"/>
      <c r="M50" s="129"/>
      <c r="N50" s="129"/>
      <c r="O50" s="129"/>
      <c r="P50" s="129"/>
      <c r="Q50" s="129"/>
      <c r="R50" s="129"/>
      <c r="S50" s="129"/>
      <c r="T50" s="129"/>
      <c r="U50" s="129"/>
      <c r="V50" s="129"/>
      <c r="W50" s="129"/>
      <c r="X50" s="129"/>
      <c r="Y50" s="129"/>
      <c r="Z50" s="129"/>
      <c r="AA50" s="199">
        <f t="shared" si="0"/>
        <v>0</v>
      </c>
      <c r="AB50" s="247" t="str">
        <f>IF(ISNA(VLOOKUP(C50,Pay!$A$2:$F$3,3,FALSE)),"0",VLOOKUP(C50,Pay!$A$2:$F$3,3,FALSE))</f>
        <v>0</v>
      </c>
      <c r="AC50" s="248" t="str">
        <f>IF(ISNA(VLOOKUP(C50,Pay!$A$2:$F$3,4,FALSE)),"0",VLOOKUP(C50,Pay!$A$2:$F$3,4,FALSE))</f>
        <v>0</v>
      </c>
      <c r="AD50" s="200">
        <f t="shared" si="1"/>
        <v>0</v>
      </c>
      <c r="AE50" s="201">
        <f>IF(AND($Q$5="A",D50="T"),AA50*AD50,0)+IF(AND($Q$5="B",D50="T"),(AA50*AD50),0)+IF($Q$5&gt;="C",AA50*AD50)</f>
        <v>0</v>
      </c>
      <c r="BB50" s="39"/>
    </row>
    <row r="51" spans="2:54" s="31" customFormat="1" ht="26.25" customHeight="1" x14ac:dyDescent="0.25">
      <c r="B51" s="167" t="s">
        <v>269</v>
      </c>
      <c r="C51" s="168" t="str">
        <f>IF(ISNA(VLOOKUP(C50,Pay!$A$2:$F$3,2,FALSE)),"",VLOOKUP(C50,Pay!$A$2:$F$3,2,FALSE))</f>
        <v/>
      </c>
      <c r="D51" s="177"/>
      <c r="E51" s="101" t="s">
        <v>89</v>
      </c>
      <c r="F51" s="129"/>
      <c r="G51" s="129"/>
      <c r="H51" s="129"/>
      <c r="I51" s="129"/>
      <c r="J51" s="129"/>
      <c r="K51" s="129"/>
      <c r="L51" s="129"/>
      <c r="M51" s="129"/>
      <c r="N51" s="129"/>
      <c r="O51" s="129"/>
      <c r="P51" s="129"/>
      <c r="Q51" s="129"/>
      <c r="R51" s="129"/>
      <c r="S51" s="129"/>
      <c r="T51" s="129"/>
      <c r="U51" s="129"/>
      <c r="V51" s="129"/>
      <c r="W51" s="129"/>
      <c r="X51" s="129"/>
      <c r="Y51" s="129"/>
      <c r="Z51" s="129"/>
      <c r="AA51" s="130">
        <f t="shared" si="0"/>
        <v>0</v>
      </c>
      <c r="AB51" s="249" t="str">
        <f>IF(ISNA(VLOOKUP(C50,Pay!$A$2:$F$3,5,FALSE)),"0",VLOOKUP(C50,Pay!$A$2:$F$3,5,FALSE))</f>
        <v>0</v>
      </c>
      <c r="AC51" s="250" t="str">
        <f>IF(ISNA(VLOOKUP(C50,Pay!$A$2:$F$3,6,FALSE)),"0",VLOOKUP(C50,Pay!$A$2:$F$3,6,FALSE))</f>
        <v>0</v>
      </c>
      <c r="AD51" s="131">
        <f t="shared" si="1"/>
        <v>0</v>
      </c>
      <c r="AE51" s="132">
        <f>(AA51*AD51)</f>
        <v>0</v>
      </c>
      <c r="BB51" s="39"/>
    </row>
    <row r="52" spans="2:54" s="31" customFormat="1" ht="26.25" customHeight="1" x14ac:dyDescent="0.25">
      <c r="B52" s="196" t="s">
        <v>335</v>
      </c>
      <c r="C52" s="197"/>
      <c r="D52" s="198"/>
      <c r="E52" s="179" t="s">
        <v>336</v>
      </c>
      <c r="F52" s="129"/>
      <c r="G52" s="129"/>
      <c r="H52" s="129"/>
      <c r="I52" s="129"/>
      <c r="J52" s="129"/>
      <c r="K52" s="129"/>
      <c r="L52" s="129"/>
      <c r="M52" s="129"/>
      <c r="N52" s="129"/>
      <c r="O52" s="129"/>
      <c r="P52" s="129"/>
      <c r="Q52" s="129"/>
      <c r="R52" s="129"/>
      <c r="S52" s="129"/>
      <c r="T52" s="129"/>
      <c r="U52" s="129"/>
      <c r="V52" s="129"/>
      <c r="W52" s="129"/>
      <c r="X52" s="129"/>
      <c r="Y52" s="129"/>
      <c r="Z52" s="129"/>
      <c r="AA52" s="199">
        <f t="shared" si="0"/>
        <v>0</v>
      </c>
      <c r="AB52" s="247" t="str">
        <f>IF(ISNA(VLOOKUP(C52,Pay!$A$2:$F$3,3,FALSE)),"0",VLOOKUP(C52,Pay!$A$2:$F$3,3,FALSE))</f>
        <v>0</v>
      </c>
      <c r="AC52" s="248" t="str">
        <f>IF(ISNA(VLOOKUP(C52,Pay!$A$2:$F$3,4,FALSE)),"0",VLOOKUP(C52,Pay!$A$2:$F$3,4,FALSE))</f>
        <v>0</v>
      </c>
      <c r="AD52" s="200">
        <f t="shared" si="1"/>
        <v>0</v>
      </c>
      <c r="AE52" s="201">
        <f>IF(AND($Q$5="A",D52="T"),AA52*AD52,0)+IF(AND($Q$5="B",D52="T"),(AA52*AD52),0)+IF($Q$5&gt;="C",AA52*AD52)</f>
        <v>0</v>
      </c>
      <c r="BB52" s="39"/>
    </row>
    <row r="53" spans="2:54" s="31" customFormat="1" ht="26.25" customHeight="1" x14ac:dyDescent="0.25">
      <c r="B53" s="167" t="s">
        <v>269</v>
      </c>
      <c r="C53" s="168" t="str">
        <f>IF(ISNA(VLOOKUP(C52,Pay!$A$2:$F$3,2,FALSE)),"",VLOOKUP(C52,Pay!$A$2:$F$3,2,FALSE))</f>
        <v/>
      </c>
      <c r="D53" s="177"/>
      <c r="E53" s="101" t="s">
        <v>89</v>
      </c>
      <c r="F53" s="129"/>
      <c r="G53" s="129"/>
      <c r="H53" s="129"/>
      <c r="I53" s="129"/>
      <c r="J53" s="129"/>
      <c r="K53" s="129"/>
      <c r="L53" s="129"/>
      <c r="M53" s="129"/>
      <c r="N53" s="129"/>
      <c r="O53" s="129"/>
      <c r="P53" s="129"/>
      <c r="Q53" s="129"/>
      <c r="R53" s="129"/>
      <c r="S53" s="129"/>
      <c r="T53" s="129"/>
      <c r="U53" s="129"/>
      <c r="V53" s="129"/>
      <c r="W53" s="129"/>
      <c r="X53" s="129"/>
      <c r="Y53" s="129"/>
      <c r="Z53" s="129"/>
      <c r="AA53" s="130">
        <f t="shared" si="0"/>
        <v>0</v>
      </c>
      <c r="AB53" s="249" t="str">
        <f>IF(ISNA(VLOOKUP(C52,Pay!$A$2:$F$3,5,FALSE)),"0",VLOOKUP(C52,Pay!$A$2:$F$3,5,FALSE))</f>
        <v>0</v>
      </c>
      <c r="AC53" s="250" t="str">
        <f>IF(ISNA(VLOOKUP(C52,Pay!$A$2:$F$3,6,FALSE)),"0",VLOOKUP(C52,Pay!$A$2:$F$3,6,FALSE))</f>
        <v>0</v>
      </c>
      <c r="AD53" s="131">
        <f t="shared" si="1"/>
        <v>0</v>
      </c>
      <c r="AE53" s="132">
        <f>(AA53*AD53)</f>
        <v>0</v>
      </c>
      <c r="BB53" s="39"/>
    </row>
    <row r="54" spans="2:54" s="31" customFormat="1" ht="26.25" customHeight="1" x14ac:dyDescent="0.25">
      <c r="B54" s="196" t="s">
        <v>335</v>
      </c>
      <c r="C54" s="197"/>
      <c r="D54" s="198"/>
      <c r="E54" s="179" t="s">
        <v>336</v>
      </c>
      <c r="F54" s="129"/>
      <c r="G54" s="129"/>
      <c r="H54" s="129"/>
      <c r="I54" s="129"/>
      <c r="J54" s="129"/>
      <c r="K54" s="129"/>
      <c r="L54" s="129"/>
      <c r="M54" s="129"/>
      <c r="N54" s="129"/>
      <c r="O54" s="129"/>
      <c r="P54" s="129"/>
      <c r="Q54" s="129"/>
      <c r="R54" s="129"/>
      <c r="S54" s="129"/>
      <c r="T54" s="129"/>
      <c r="U54" s="129"/>
      <c r="V54" s="129"/>
      <c r="W54" s="129"/>
      <c r="X54" s="129"/>
      <c r="Y54" s="129"/>
      <c r="Z54" s="129"/>
      <c r="AA54" s="199">
        <f t="shared" si="0"/>
        <v>0</v>
      </c>
      <c r="AB54" s="247" t="str">
        <f>IF(ISNA(VLOOKUP(C54,Pay!$A$2:$F$3,3,FALSE)),"0",VLOOKUP(C54,Pay!$A$2:$F$3,3,FALSE))</f>
        <v>0</v>
      </c>
      <c r="AC54" s="248" t="str">
        <f>IF(ISNA(VLOOKUP(C54,Pay!$A$2:$F$3,4,FALSE)),"0",VLOOKUP(C54,Pay!$A$2:$F$3,4,FALSE))</f>
        <v>0</v>
      </c>
      <c r="AD54" s="200">
        <f t="shared" si="1"/>
        <v>0</v>
      </c>
      <c r="AE54" s="201">
        <f>IF(AND($Q$5="A",D54="T"),AA54*AD54,0)+IF(AND($Q$5="B",D54="T"),(AA54*AD54),0)+IF($Q$5&gt;="C",AA54*AD54)</f>
        <v>0</v>
      </c>
      <c r="BB54" s="39"/>
    </row>
    <row r="55" spans="2:54" s="31" customFormat="1" ht="26.25" customHeight="1" x14ac:dyDescent="0.25">
      <c r="B55" s="167" t="s">
        <v>269</v>
      </c>
      <c r="C55" s="168" t="str">
        <f>IF(ISNA(VLOOKUP(C54,Pay!$A$2:$F$3,2,FALSE)),"",VLOOKUP(C54,Pay!$A$2:$F$3,2,FALSE))</f>
        <v/>
      </c>
      <c r="D55" s="177"/>
      <c r="E55" s="101" t="s">
        <v>89</v>
      </c>
      <c r="F55" s="129"/>
      <c r="G55" s="129"/>
      <c r="H55" s="129"/>
      <c r="I55" s="129"/>
      <c r="J55" s="129"/>
      <c r="K55" s="129"/>
      <c r="L55" s="129"/>
      <c r="M55" s="129"/>
      <c r="N55" s="129"/>
      <c r="O55" s="129"/>
      <c r="P55" s="129"/>
      <c r="Q55" s="129"/>
      <c r="R55" s="129"/>
      <c r="S55" s="129"/>
      <c r="T55" s="129"/>
      <c r="U55" s="129"/>
      <c r="V55" s="129"/>
      <c r="W55" s="129"/>
      <c r="X55" s="129"/>
      <c r="Y55" s="129"/>
      <c r="Z55" s="129"/>
      <c r="AA55" s="130">
        <f t="shared" si="0"/>
        <v>0</v>
      </c>
      <c r="AB55" s="249" t="str">
        <f>IF(ISNA(VLOOKUP(C54,Pay!$A$2:$F$3,5,FALSE)),"0",VLOOKUP(C54,Pay!$A$2:$F$3,5,FALSE))</f>
        <v>0</v>
      </c>
      <c r="AC55" s="250" t="str">
        <f>IF(ISNA(VLOOKUP(C54,Pay!$A$2:$F$3,6,FALSE)),"0",VLOOKUP(C54,Pay!$A$2:$F$3,6,FALSE))</f>
        <v>0</v>
      </c>
      <c r="AD55" s="131">
        <f t="shared" si="1"/>
        <v>0</v>
      </c>
      <c r="AE55" s="132">
        <f>(AA55*AD55)</f>
        <v>0</v>
      </c>
      <c r="BB55" s="39"/>
    </row>
    <row r="56" spans="2:54" s="31" customFormat="1" ht="26.25" customHeight="1" x14ac:dyDescent="0.25">
      <c r="B56" s="196" t="s">
        <v>335</v>
      </c>
      <c r="C56" s="197"/>
      <c r="D56" s="198"/>
      <c r="E56" s="179" t="s">
        <v>336</v>
      </c>
      <c r="F56" s="129"/>
      <c r="G56" s="129"/>
      <c r="H56" s="129"/>
      <c r="I56" s="129"/>
      <c r="J56" s="129"/>
      <c r="K56" s="129"/>
      <c r="L56" s="129"/>
      <c r="M56" s="129"/>
      <c r="N56" s="129"/>
      <c r="O56" s="129"/>
      <c r="P56" s="129"/>
      <c r="Q56" s="129"/>
      <c r="R56" s="129"/>
      <c r="S56" s="129"/>
      <c r="T56" s="129"/>
      <c r="U56" s="129"/>
      <c r="V56" s="129"/>
      <c r="W56" s="129"/>
      <c r="X56" s="129"/>
      <c r="Y56" s="129"/>
      <c r="Z56" s="129"/>
      <c r="AA56" s="199">
        <f t="shared" si="0"/>
        <v>0</v>
      </c>
      <c r="AB56" s="247" t="str">
        <f>IF(ISNA(VLOOKUP(C56,Pay!$A$2:$F$3,3,FALSE)),"0",VLOOKUP(C56,Pay!$A$2:$F$3,3,FALSE))</f>
        <v>0</v>
      </c>
      <c r="AC56" s="248" t="str">
        <f>IF(ISNA(VLOOKUP(C56,Pay!$A$2:$F$3,4,FALSE)),"0",VLOOKUP(C56,Pay!$A$2:$F$3,4,FALSE))</f>
        <v>0</v>
      </c>
      <c r="AD56" s="200">
        <f t="shared" si="1"/>
        <v>0</v>
      </c>
      <c r="AE56" s="201">
        <f>IF(AND($Q$5="A",D56="T"),AA56*AD56,0)+IF(AND($Q$5="B",D56="T"),(AA56*AD56),0)+IF($Q$5&gt;="C",AA56*AD56)</f>
        <v>0</v>
      </c>
      <c r="BB56" s="39"/>
    </row>
    <row r="57" spans="2:54" s="31" customFormat="1" ht="26.25" customHeight="1" x14ac:dyDescent="0.25">
      <c r="B57" s="167" t="s">
        <v>269</v>
      </c>
      <c r="C57" s="168" t="str">
        <f>IF(ISNA(VLOOKUP(C56,Pay!$A$2:$F$3,2,FALSE)),"",VLOOKUP(C56,Pay!$A$2:$F$3,2,FALSE))</f>
        <v/>
      </c>
      <c r="D57" s="177"/>
      <c r="E57" s="101" t="s">
        <v>89</v>
      </c>
      <c r="F57" s="129"/>
      <c r="G57" s="129"/>
      <c r="H57" s="129"/>
      <c r="I57" s="129"/>
      <c r="J57" s="129"/>
      <c r="K57" s="129"/>
      <c r="L57" s="129"/>
      <c r="M57" s="129"/>
      <c r="N57" s="129"/>
      <c r="O57" s="129"/>
      <c r="P57" s="129"/>
      <c r="Q57" s="129"/>
      <c r="R57" s="129"/>
      <c r="S57" s="129"/>
      <c r="T57" s="129"/>
      <c r="U57" s="129"/>
      <c r="V57" s="129"/>
      <c r="W57" s="129"/>
      <c r="X57" s="129"/>
      <c r="Y57" s="129"/>
      <c r="Z57" s="129"/>
      <c r="AA57" s="130">
        <f t="shared" si="0"/>
        <v>0</v>
      </c>
      <c r="AB57" s="249" t="str">
        <f>IF(ISNA(VLOOKUP(C56,Pay!$A$2:$F$3,5,FALSE)),"0",VLOOKUP(C56,Pay!$A$2:$F$3,5,FALSE))</f>
        <v>0</v>
      </c>
      <c r="AC57" s="250" t="str">
        <f>IF(ISNA(VLOOKUP(C56,Pay!$A$2:$F$3,6,FALSE)),"0",VLOOKUP(C56,Pay!$A$2:$F$3,6,FALSE))</f>
        <v>0</v>
      </c>
      <c r="AD57" s="131">
        <f t="shared" si="1"/>
        <v>0</v>
      </c>
      <c r="AE57" s="132">
        <f>(AA57*AD57)</f>
        <v>0</v>
      </c>
      <c r="BB57" s="39"/>
    </row>
    <row r="58" spans="2:54" s="31" customFormat="1" ht="26.25" customHeight="1" x14ac:dyDescent="0.25">
      <c r="B58" s="196" t="s">
        <v>335</v>
      </c>
      <c r="C58" s="197"/>
      <c r="D58" s="198"/>
      <c r="E58" s="179" t="s">
        <v>336</v>
      </c>
      <c r="F58" s="129"/>
      <c r="G58" s="129"/>
      <c r="H58" s="129"/>
      <c r="I58" s="129"/>
      <c r="J58" s="129"/>
      <c r="K58" s="129"/>
      <c r="L58" s="129"/>
      <c r="M58" s="129"/>
      <c r="N58" s="129"/>
      <c r="O58" s="129"/>
      <c r="P58" s="129"/>
      <c r="Q58" s="129"/>
      <c r="R58" s="129"/>
      <c r="S58" s="129"/>
      <c r="T58" s="129"/>
      <c r="U58" s="129"/>
      <c r="V58" s="129"/>
      <c r="W58" s="129"/>
      <c r="X58" s="129"/>
      <c r="Y58" s="129"/>
      <c r="Z58" s="129"/>
      <c r="AA58" s="199">
        <f t="shared" si="0"/>
        <v>0</v>
      </c>
      <c r="AB58" s="247" t="str">
        <f>IF(ISNA(VLOOKUP(C58,Pay!$A$2:$F$3,3,FALSE)),"0",VLOOKUP(C58,Pay!$A$2:$F$3,3,FALSE))</f>
        <v>0</v>
      </c>
      <c r="AC58" s="248" t="str">
        <f>IF(ISNA(VLOOKUP(C58,Pay!$A$2:$F$3,4,FALSE)),"0",VLOOKUP(C58,Pay!$A$2:$F$3,4,FALSE))</f>
        <v>0</v>
      </c>
      <c r="AD58" s="200">
        <f t="shared" si="1"/>
        <v>0</v>
      </c>
      <c r="AE58" s="201">
        <f>IF(AND($Q$5="A",D58="T"),AA58*AD58,0)+IF(AND($Q$5="B",D58="T"),(AA58*AD58),0)+IF($Q$5&gt;="C",AA58*AD58)</f>
        <v>0</v>
      </c>
      <c r="BB58" s="39"/>
    </row>
    <row r="59" spans="2:54" s="31" customFormat="1" ht="26.25" customHeight="1" x14ac:dyDescent="0.25">
      <c r="B59" s="167" t="s">
        <v>269</v>
      </c>
      <c r="C59" s="168" t="str">
        <f>IF(ISNA(VLOOKUP(C58,Pay!$A$2:$F$3,2,FALSE)),"",VLOOKUP(C58,Pay!$A$2:$F$3,2,FALSE))</f>
        <v/>
      </c>
      <c r="D59" s="177"/>
      <c r="E59" s="101" t="s">
        <v>89</v>
      </c>
      <c r="F59" s="129"/>
      <c r="G59" s="129"/>
      <c r="H59" s="129"/>
      <c r="I59" s="129"/>
      <c r="J59" s="129"/>
      <c r="K59" s="129"/>
      <c r="L59" s="129"/>
      <c r="M59" s="129"/>
      <c r="N59" s="129"/>
      <c r="O59" s="129"/>
      <c r="P59" s="129"/>
      <c r="Q59" s="129"/>
      <c r="R59" s="129"/>
      <c r="S59" s="129"/>
      <c r="T59" s="129"/>
      <c r="U59" s="129"/>
      <c r="V59" s="129"/>
      <c r="W59" s="129"/>
      <c r="X59" s="129"/>
      <c r="Y59" s="129"/>
      <c r="Z59" s="129"/>
      <c r="AA59" s="130">
        <f t="shared" si="0"/>
        <v>0</v>
      </c>
      <c r="AB59" s="249" t="str">
        <f>IF(ISNA(VLOOKUP(C58,Pay!$A$2:$F$3,5,FALSE)),"0",VLOOKUP(C58,Pay!$A$2:$F$3,5,FALSE))</f>
        <v>0</v>
      </c>
      <c r="AC59" s="250" t="str">
        <f>IF(ISNA(VLOOKUP(C58,Pay!$A$2:$F$3,6,FALSE)),"0",VLOOKUP(C58,Pay!$A$2:$F$3,6,FALSE))</f>
        <v>0</v>
      </c>
      <c r="AD59" s="131">
        <f t="shared" si="1"/>
        <v>0</v>
      </c>
      <c r="AE59" s="132">
        <f>(AA59*AD59)</f>
        <v>0</v>
      </c>
      <c r="BB59" s="39"/>
    </row>
    <row r="60" spans="2:54" s="31" customFormat="1" ht="26.25" customHeight="1" x14ac:dyDescent="0.25">
      <c r="B60" s="196" t="s">
        <v>335</v>
      </c>
      <c r="C60" s="197"/>
      <c r="D60" s="198"/>
      <c r="E60" s="179" t="s">
        <v>336</v>
      </c>
      <c r="F60" s="129"/>
      <c r="G60" s="129"/>
      <c r="H60" s="129"/>
      <c r="I60" s="129"/>
      <c r="J60" s="129"/>
      <c r="K60" s="129"/>
      <c r="L60" s="129"/>
      <c r="M60" s="129"/>
      <c r="N60" s="129"/>
      <c r="O60" s="129"/>
      <c r="P60" s="129"/>
      <c r="Q60" s="129"/>
      <c r="R60" s="129"/>
      <c r="S60" s="129"/>
      <c r="T60" s="129"/>
      <c r="U60" s="129"/>
      <c r="V60" s="129"/>
      <c r="W60" s="129"/>
      <c r="X60" s="129"/>
      <c r="Y60" s="129"/>
      <c r="Z60" s="129"/>
      <c r="AA60" s="199">
        <f t="shared" si="0"/>
        <v>0</v>
      </c>
      <c r="AB60" s="247" t="str">
        <f>IF(ISNA(VLOOKUP(C60,Pay!$A$2:$F$3,3,FALSE)),"0",VLOOKUP(C60,Pay!$A$2:$F$3,3,FALSE))</f>
        <v>0</v>
      </c>
      <c r="AC60" s="248" t="str">
        <f>IF(ISNA(VLOOKUP(C60,Pay!$A$2:$F$3,4,FALSE)),"0",VLOOKUP(C60,Pay!$A$2:$F$3,4,FALSE))</f>
        <v>0</v>
      </c>
      <c r="AD60" s="200">
        <f t="shared" si="1"/>
        <v>0</v>
      </c>
      <c r="AE60" s="201">
        <f>IF(AND($Q$5="A",D60="T"),AA60*AD60,0)+IF(AND($Q$5="B",D60="T"),(AA60*AD60),0)+IF($Q$5&gt;="C",AA60*AD60)</f>
        <v>0</v>
      </c>
      <c r="BB60" s="39"/>
    </row>
    <row r="61" spans="2:54" s="31" customFormat="1" ht="26.25" customHeight="1" x14ac:dyDescent="0.25">
      <c r="B61" s="167" t="s">
        <v>269</v>
      </c>
      <c r="C61" s="168" t="str">
        <f>IF(ISNA(VLOOKUP(C60,Pay!$A$2:$F$3,2,FALSE)),"",VLOOKUP(C60,Pay!$A$2:$F$3,2,FALSE))</f>
        <v/>
      </c>
      <c r="D61" s="177"/>
      <c r="E61" s="101" t="s">
        <v>89</v>
      </c>
      <c r="F61" s="129"/>
      <c r="G61" s="129"/>
      <c r="H61" s="129"/>
      <c r="I61" s="129"/>
      <c r="J61" s="129"/>
      <c r="K61" s="129"/>
      <c r="L61" s="129"/>
      <c r="M61" s="129"/>
      <c r="N61" s="129"/>
      <c r="O61" s="129"/>
      <c r="P61" s="129"/>
      <c r="Q61" s="129"/>
      <c r="R61" s="129"/>
      <c r="S61" s="129"/>
      <c r="T61" s="129"/>
      <c r="U61" s="129"/>
      <c r="V61" s="129"/>
      <c r="W61" s="129"/>
      <c r="X61" s="129"/>
      <c r="Y61" s="129"/>
      <c r="Z61" s="129"/>
      <c r="AA61" s="130">
        <f t="shared" si="0"/>
        <v>0</v>
      </c>
      <c r="AB61" s="249" t="str">
        <f>IF(ISNA(VLOOKUP(C60,Pay!$A$2:$F$3,5,FALSE)),"0",VLOOKUP(C60,Pay!$A$2:$F$3,5,FALSE))</f>
        <v>0</v>
      </c>
      <c r="AC61" s="250" t="str">
        <f>IF(ISNA(VLOOKUP(C60,Pay!$A$2:$F$3,6,FALSE)),"0",VLOOKUP(C60,Pay!$A$2:$F$3,6,FALSE))</f>
        <v>0</v>
      </c>
      <c r="AD61" s="131">
        <f t="shared" si="1"/>
        <v>0</v>
      </c>
      <c r="AE61" s="132">
        <f>(AA61*AD61)</f>
        <v>0</v>
      </c>
      <c r="BB61" s="39"/>
    </row>
    <row r="62" spans="2:54" s="31" customFormat="1" ht="26.25" customHeight="1" x14ac:dyDescent="0.25">
      <c r="B62" s="196" t="s">
        <v>335</v>
      </c>
      <c r="C62" s="197"/>
      <c r="D62" s="198"/>
      <c r="E62" s="179" t="s">
        <v>336</v>
      </c>
      <c r="F62" s="129"/>
      <c r="G62" s="129"/>
      <c r="H62" s="129"/>
      <c r="I62" s="129"/>
      <c r="J62" s="129"/>
      <c r="K62" s="129"/>
      <c r="L62" s="129"/>
      <c r="M62" s="129"/>
      <c r="N62" s="129"/>
      <c r="O62" s="129"/>
      <c r="P62" s="129"/>
      <c r="Q62" s="129"/>
      <c r="R62" s="129"/>
      <c r="S62" s="129"/>
      <c r="T62" s="129"/>
      <c r="U62" s="129"/>
      <c r="V62" s="129"/>
      <c r="W62" s="129"/>
      <c r="X62" s="129"/>
      <c r="Y62" s="129"/>
      <c r="Z62" s="129"/>
      <c r="AA62" s="199">
        <f t="shared" si="0"/>
        <v>0</v>
      </c>
      <c r="AB62" s="247" t="str">
        <f>IF(ISNA(VLOOKUP(C62,Pay!$A$2:$F$3,3,FALSE)),"0",VLOOKUP(C62,Pay!$A$2:$F$3,3,FALSE))</f>
        <v>0</v>
      </c>
      <c r="AC62" s="248" t="str">
        <f>IF(ISNA(VLOOKUP(C62,Pay!$A$2:$F$3,4,FALSE)),"0",VLOOKUP(C62,Pay!$A$2:$F$3,4,FALSE))</f>
        <v>0</v>
      </c>
      <c r="AD62" s="200">
        <f t="shared" si="1"/>
        <v>0</v>
      </c>
      <c r="AE62" s="201">
        <f>IF(AND($Q$5="A",D62="T"),AA62*AD62,0)+IF(AND($Q$5="B",D62="T"),(AA62*AD62),0)+IF($Q$5&gt;="C",AA62*AD62)</f>
        <v>0</v>
      </c>
      <c r="BB62" s="39"/>
    </row>
    <row r="63" spans="2:54" s="31" customFormat="1" ht="26.25" customHeight="1" x14ac:dyDescent="0.25">
      <c r="B63" s="167" t="s">
        <v>269</v>
      </c>
      <c r="C63" s="168" t="str">
        <f>IF(ISNA(VLOOKUP(C62,Pay!$A$2:$F$3,2,FALSE)),"",VLOOKUP(C62,Pay!$A$2:$F$3,2,FALSE))</f>
        <v/>
      </c>
      <c r="D63" s="177"/>
      <c r="E63" s="101" t="s">
        <v>89</v>
      </c>
      <c r="F63" s="129"/>
      <c r="G63" s="129"/>
      <c r="H63" s="129"/>
      <c r="I63" s="129"/>
      <c r="J63" s="129"/>
      <c r="K63" s="129"/>
      <c r="L63" s="129"/>
      <c r="M63" s="129"/>
      <c r="N63" s="129"/>
      <c r="O63" s="129"/>
      <c r="P63" s="129"/>
      <c r="Q63" s="129"/>
      <c r="R63" s="129"/>
      <c r="S63" s="129"/>
      <c r="T63" s="129"/>
      <c r="U63" s="129"/>
      <c r="V63" s="129"/>
      <c r="W63" s="129"/>
      <c r="X63" s="129"/>
      <c r="Y63" s="129"/>
      <c r="Z63" s="129"/>
      <c r="AA63" s="130">
        <f t="shared" si="0"/>
        <v>0</v>
      </c>
      <c r="AB63" s="249" t="str">
        <f>IF(ISNA(VLOOKUP(C62,Pay!$A$2:$F$3,5,FALSE)),"0",VLOOKUP(C62,Pay!$A$2:$F$3,5,FALSE))</f>
        <v>0</v>
      </c>
      <c r="AC63" s="250" t="str">
        <f>IF(ISNA(VLOOKUP(C62,Pay!$A$2:$F$3,6,FALSE)),"0",VLOOKUP(C62,Pay!$A$2:$F$3,6,FALSE))</f>
        <v>0</v>
      </c>
      <c r="AD63" s="131">
        <f t="shared" si="1"/>
        <v>0</v>
      </c>
      <c r="AE63" s="132">
        <f>(AA63*AD63)</f>
        <v>0</v>
      </c>
      <c r="BB63" s="39"/>
    </row>
    <row r="64" spans="2:54" s="31" customFormat="1" ht="26.25" customHeight="1" x14ac:dyDescent="0.25">
      <c r="B64" s="196" t="s">
        <v>335</v>
      </c>
      <c r="C64" s="197"/>
      <c r="D64" s="198"/>
      <c r="E64" s="179" t="s">
        <v>336</v>
      </c>
      <c r="F64" s="129"/>
      <c r="G64" s="129"/>
      <c r="H64" s="129"/>
      <c r="I64" s="129"/>
      <c r="J64" s="129"/>
      <c r="K64" s="129"/>
      <c r="L64" s="129"/>
      <c r="M64" s="129"/>
      <c r="N64" s="129"/>
      <c r="O64" s="129"/>
      <c r="P64" s="129"/>
      <c r="Q64" s="129"/>
      <c r="R64" s="129"/>
      <c r="S64" s="129"/>
      <c r="T64" s="129"/>
      <c r="U64" s="129"/>
      <c r="V64" s="129"/>
      <c r="W64" s="129"/>
      <c r="X64" s="129"/>
      <c r="Y64" s="129"/>
      <c r="Z64" s="129"/>
      <c r="AA64" s="199">
        <f t="shared" si="0"/>
        <v>0</v>
      </c>
      <c r="AB64" s="247" t="str">
        <f>IF(ISNA(VLOOKUP(C64,Pay!$A$2:$F$3,3,FALSE)),"0",VLOOKUP(C64,Pay!$A$2:$F$3,3,FALSE))</f>
        <v>0</v>
      </c>
      <c r="AC64" s="248" t="str">
        <f>IF(ISNA(VLOOKUP(C64,Pay!$A$2:$F$3,4,FALSE)),"0",VLOOKUP(C64,Pay!$A$2:$F$3,4,FALSE))</f>
        <v>0</v>
      </c>
      <c r="AD64" s="200">
        <f t="shared" si="1"/>
        <v>0</v>
      </c>
      <c r="AE64" s="201">
        <f>IF(AND($Q$5="A",D64="T"),AA64*AD64,0)+IF(AND($Q$5="B",D64="T"),(AA64*AD64),0)+IF($Q$5&gt;="C",AA64*AD64)</f>
        <v>0</v>
      </c>
      <c r="BB64" s="39"/>
    </row>
    <row r="65" spans="2:54" s="31" customFormat="1" ht="26.25" customHeight="1" x14ac:dyDescent="0.25">
      <c r="B65" s="167" t="s">
        <v>269</v>
      </c>
      <c r="C65" s="168" t="str">
        <f>IF(ISNA(VLOOKUP(C64,Pay!$A$2:$F$3,2,FALSE)),"",VLOOKUP(C64,Pay!$A$2:$F$3,2,FALSE))</f>
        <v/>
      </c>
      <c r="D65" s="177"/>
      <c r="E65" s="101" t="s">
        <v>89</v>
      </c>
      <c r="F65" s="129"/>
      <c r="G65" s="129"/>
      <c r="H65" s="129"/>
      <c r="I65" s="129"/>
      <c r="J65" s="129"/>
      <c r="K65" s="129"/>
      <c r="L65" s="129"/>
      <c r="M65" s="129"/>
      <c r="N65" s="129"/>
      <c r="O65" s="129"/>
      <c r="P65" s="129"/>
      <c r="Q65" s="129"/>
      <c r="R65" s="129"/>
      <c r="S65" s="129"/>
      <c r="T65" s="129"/>
      <c r="U65" s="129"/>
      <c r="V65" s="129"/>
      <c r="W65" s="129"/>
      <c r="X65" s="129"/>
      <c r="Y65" s="129"/>
      <c r="Z65" s="129"/>
      <c r="AA65" s="130">
        <f t="shared" si="0"/>
        <v>0</v>
      </c>
      <c r="AB65" s="249" t="str">
        <f>IF(ISNA(VLOOKUP(C64,Pay!$A$2:$F$3,5,FALSE)),"0",VLOOKUP(C64,Pay!$A$2:$F$3,5,FALSE))</f>
        <v>0</v>
      </c>
      <c r="AC65" s="250" t="str">
        <f>IF(ISNA(VLOOKUP(C64,Pay!$A$2:$F$3,6,FALSE)),"0",VLOOKUP(C64,Pay!$A$2:$F$3,6,FALSE))</f>
        <v>0</v>
      </c>
      <c r="AD65" s="131">
        <f t="shared" si="1"/>
        <v>0</v>
      </c>
      <c r="AE65" s="132">
        <f>(AA65*AD65)</f>
        <v>0</v>
      </c>
      <c r="BB65" s="39"/>
    </row>
    <row r="66" spans="2:54" s="31" customFormat="1" ht="26.25" customHeight="1" x14ac:dyDescent="0.25">
      <c r="B66" s="196" t="s">
        <v>335</v>
      </c>
      <c r="C66" s="197"/>
      <c r="D66" s="198"/>
      <c r="E66" s="179" t="s">
        <v>336</v>
      </c>
      <c r="F66" s="129"/>
      <c r="G66" s="129"/>
      <c r="H66" s="129"/>
      <c r="I66" s="129"/>
      <c r="J66" s="129"/>
      <c r="K66" s="129"/>
      <c r="L66" s="129"/>
      <c r="M66" s="129"/>
      <c r="N66" s="129"/>
      <c r="O66" s="129"/>
      <c r="P66" s="129"/>
      <c r="Q66" s="129"/>
      <c r="R66" s="129"/>
      <c r="S66" s="129"/>
      <c r="T66" s="129"/>
      <c r="U66" s="129"/>
      <c r="V66" s="129"/>
      <c r="W66" s="129"/>
      <c r="X66" s="129"/>
      <c r="Y66" s="129"/>
      <c r="Z66" s="129"/>
      <c r="AA66" s="199">
        <f t="shared" si="0"/>
        <v>0</v>
      </c>
      <c r="AB66" s="247" t="str">
        <f>IF(ISNA(VLOOKUP(C66,Pay!$A$2:$F$3,3,FALSE)),"0",VLOOKUP(C66,Pay!$A$2:$F$3,3,FALSE))</f>
        <v>0</v>
      </c>
      <c r="AC66" s="248" t="str">
        <f>IF(ISNA(VLOOKUP(C66,Pay!$A$2:$F$3,4,FALSE)),"0",VLOOKUP(C66,Pay!$A$2:$F$3,4,FALSE))</f>
        <v>0</v>
      </c>
      <c r="AD66" s="200">
        <f t="shared" si="1"/>
        <v>0</v>
      </c>
      <c r="AE66" s="201">
        <f>IF(AND($Q$5="A",D66="T"),AA66*AD66,0)+IF(AND($Q$5="B",D66="T"),(AA66*AD66),0)+IF($Q$5&gt;="C",AA66*AD66)</f>
        <v>0</v>
      </c>
      <c r="BB66" s="39"/>
    </row>
    <row r="67" spans="2:54" s="31" customFormat="1" ht="26.25" customHeight="1" x14ac:dyDescent="0.25">
      <c r="B67" s="167" t="s">
        <v>269</v>
      </c>
      <c r="C67" s="168" t="str">
        <f>IF(ISNA(VLOOKUP(C66,Pay!$A$2:$F$3,2,FALSE)),"",VLOOKUP(C66,Pay!$A$2:$F$3,2,FALSE))</f>
        <v/>
      </c>
      <c r="D67" s="177"/>
      <c r="E67" s="101" t="s">
        <v>89</v>
      </c>
      <c r="F67" s="129"/>
      <c r="G67" s="129"/>
      <c r="H67" s="129"/>
      <c r="I67" s="129"/>
      <c r="J67" s="129"/>
      <c r="K67" s="129"/>
      <c r="L67" s="129"/>
      <c r="M67" s="129"/>
      <c r="N67" s="129"/>
      <c r="O67" s="129"/>
      <c r="P67" s="129"/>
      <c r="Q67" s="129"/>
      <c r="R67" s="129"/>
      <c r="S67" s="129"/>
      <c r="T67" s="129"/>
      <c r="U67" s="129"/>
      <c r="V67" s="129"/>
      <c r="W67" s="129"/>
      <c r="X67" s="129"/>
      <c r="Y67" s="129"/>
      <c r="Z67" s="129"/>
      <c r="AA67" s="130">
        <f t="shared" si="0"/>
        <v>0</v>
      </c>
      <c r="AB67" s="249" t="str">
        <f>IF(ISNA(VLOOKUP(C66,Pay!$A$2:$F$3,5,FALSE)),"0",VLOOKUP(C66,Pay!$A$2:$F$3,5,FALSE))</f>
        <v>0</v>
      </c>
      <c r="AC67" s="250" t="str">
        <f>IF(ISNA(VLOOKUP(C66,Pay!$A$2:$F$3,6,FALSE)),"0",VLOOKUP(C66,Pay!$A$2:$F$3,6,FALSE))</f>
        <v>0</v>
      </c>
      <c r="AD67" s="131">
        <f t="shared" si="1"/>
        <v>0</v>
      </c>
      <c r="AE67" s="132">
        <f>(AA67*AD67)</f>
        <v>0</v>
      </c>
      <c r="BB67" s="39"/>
    </row>
    <row r="68" spans="2:54" s="31" customFormat="1" ht="26.25" customHeight="1" x14ac:dyDescent="0.25">
      <c r="B68" s="196" t="s">
        <v>335</v>
      </c>
      <c r="C68" s="197"/>
      <c r="D68" s="198"/>
      <c r="E68" s="179" t="s">
        <v>336</v>
      </c>
      <c r="F68" s="129"/>
      <c r="G68" s="129"/>
      <c r="H68" s="129"/>
      <c r="I68" s="129"/>
      <c r="J68" s="129"/>
      <c r="K68" s="129"/>
      <c r="L68" s="129"/>
      <c r="M68" s="129"/>
      <c r="N68" s="129"/>
      <c r="O68" s="129"/>
      <c r="P68" s="129"/>
      <c r="Q68" s="129"/>
      <c r="R68" s="129"/>
      <c r="S68" s="129"/>
      <c r="T68" s="129"/>
      <c r="U68" s="129"/>
      <c r="V68" s="129"/>
      <c r="W68" s="129"/>
      <c r="X68" s="129"/>
      <c r="Y68" s="129"/>
      <c r="Z68" s="129"/>
      <c r="AA68" s="199">
        <f t="shared" si="0"/>
        <v>0</v>
      </c>
      <c r="AB68" s="247" t="str">
        <f>IF(ISNA(VLOOKUP(C68,Pay!$A$2:$F$3,3,FALSE)),"0",VLOOKUP(C68,Pay!$A$2:$F$3,3,FALSE))</f>
        <v>0</v>
      </c>
      <c r="AC68" s="248" t="str">
        <f>IF(ISNA(VLOOKUP(C68,Pay!$A$2:$F$3,4,FALSE)),"0",VLOOKUP(C68,Pay!$A$2:$F$3,4,FALSE))</f>
        <v>0</v>
      </c>
      <c r="AD68" s="200">
        <f t="shared" si="1"/>
        <v>0</v>
      </c>
      <c r="AE68" s="201">
        <f>IF(AND($Q$5="A",D68="T"),AA68*AD68,0)+IF(AND($Q$5="B",D68="T"),(AA68*AD68),0)+IF($Q$5&gt;="C",AA68*AD68)</f>
        <v>0</v>
      </c>
      <c r="BB68" s="39"/>
    </row>
    <row r="69" spans="2:54" s="31" customFormat="1" ht="26.25" customHeight="1" x14ac:dyDescent="0.25">
      <c r="B69" s="167" t="s">
        <v>269</v>
      </c>
      <c r="C69" s="168" t="str">
        <f>IF(ISNA(VLOOKUP(C68,Pay!$A$2:$F$3,2,FALSE)),"",VLOOKUP(C68,Pay!$A$2:$F$3,2,FALSE))</f>
        <v/>
      </c>
      <c r="D69" s="177"/>
      <c r="E69" s="101" t="s">
        <v>89</v>
      </c>
      <c r="F69" s="129"/>
      <c r="G69" s="129"/>
      <c r="H69" s="129"/>
      <c r="I69" s="129"/>
      <c r="J69" s="129"/>
      <c r="K69" s="129"/>
      <c r="L69" s="129"/>
      <c r="M69" s="129"/>
      <c r="N69" s="129"/>
      <c r="O69" s="129"/>
      <c r="P69" s="129"/>
      <c r="Q69" s="129"/>
      <c r="R69" s="129"/>
      <c r="S69" s="129"/>
      <c r="T69" s="129"/>
      <c r="U69" s="129"/>
      <c r="V69" s="129"/>
      <c r="W69" s="129"/>
      <c r="X69" s="129"/>
      <c r="Y69" s="129"/>
      <c r="Z69" s="129"/>
      <c r="AA69" s="130">
        <f t="shared" si="0"/>
        <v>0</v>
      </c>
      <c r="AB69" s="249" t="str">
        <f>IF(ISNA(VLOOKUP(C68,Pay!$A$2:$F$3,5,FALSE)),"0",VLOOKUP(C68,Pay!$A$2:$F$3,5,FALSE))</f>
        <v>0</v>
      </c>
      <c r="AC69" s="250" t="str">
        <f>IF(ISNA(VLOOKUP(C68,Pay!$A$2:$F$3,6,FALSE)),"0",VLOOKUP(C68,Pay!$A$2:$F$3,6,FALSE))</f>
        <v>0</v>
      </c>
      <c r="AD69" s="131">
        <f t="shared" si="1"/>
        <v>0</v>
      </c>
      <c r="AE69" s="132">
        <f>(AA69*AD69)</f>
        <v>0</v>
      </c>
      <c r="BB69" s="39"/>
    </row>
    <row r="70" spans="2:54" s="31" customFormat="1" ht="26.25" customHeight="1" x14ac:dyDescent="0.25">
      <c r="B70" s="196" t="s">
        <v>335</v>
      </c>
      <c r="C70" s="197"/>
      <c r="D70" s="198"/>
      <c r="E70" s="179" t="s">
        <v>336</v>
      </c>
      <c r="F70" s="129"/>
      <c r="G70" s="129"/>
      <c r="H70" s="129"/>
      <c r="I70" s="129"/>
      <c r="J70" s="129"/>
      <c r="K70" s="129"/>
      <c r="L70" s="129"/>
      <c r="M70" s="129"/>
      <c r="N70" s="129"/>
      <c r="O70" s="129"/>
      <c r="P70" s="129"/>
      <c r="Q70" s="129"/>
      <c r="R70" s="129"/>
      <c r="S70" s="129"/>
      <c r="T70" s="129"/>
      <c r="U70" s="129"/>
      <c r="V70" s="129"/>
      <c r="W70" s="129"/>
      <c r="X70" s="129"/>
      <c r="Y70" s="129"/>
      <c r="Z70" s="129"/>
      <c r="AA70" s="199">
        <f t="shared" si="0"/>
        <v>0</v>
      </c>
      <c r="AB70" s="247" t="str">
        <f>IF(ISNA(VLOOKUP(C70,Pay!$A$2:$F$3,3,FALSE)),"0",VLOOKUP(C70,Pay!$A$2:$F$3,3,FALSE))</f>
        <v>0</v>
      </c>
      <c r="AC70" s="248" t="str">
        <f>IF(ISNA(VLOOKUP(C70,Pay!$A$2:$F$3,4,FALSE)),"0",VLOOKUP(C70,Pay!$A$2:$F$3,4,FALSE))</f>
        <v>0</v>
      </c>
      <c r="AD70" s="200">
        <f t="shared" si="1"/>
        <v>0</v>
      </c>
      <c r="AE70" s="201">
        <f>IF(AND($Q$5="A",D70="T"),AA70*AD70,0)+IF(AND($Q$5="B",D70="T"),(AA70*AD70),0)+IF($Q$5&gt;="C",AA70*AD70)</f>
        <v>0</v>
      </c>
      <c r="BB70" s="39"/>
    </row>
    <row r="71" spans="2:54" s="31" customFormat="1" ht="26.25" customHeight="1" x14ac:dyDescent="0.25">
      <c r="B71" s="167" t="s">
        <v>269</v>
      </c>
      <c r="C71" s="168" t="str">
        <f>IF(ISNA(VLOOKUP(C70,Pay!$A$2:$F$3,2,FALSE)),"",VLOOKUP(C70,Pay!$A$2:$F$3,2,FALSE))</f>
        <v/>
      </c>
      <c r="D71" s="177"/>
      <c r="E71" s="101" t="s">
        <v>89</v>
      </c>
      <c r="F71" s="129"/>
      <c r="G71" s="129"/>
      <c r="H71" s="129"/>
      <c r="I71" s="129"/>
      <c r="J71" s="129"/>
      <c r="K71" s="129"/>
      <c r="L71" s="129"/>
      <c r="M71" s="129"/>
      <c r="N71" s="129"/>
      <c r="O71" s="129"/>
      <c r="P71" s="129"/>
      <c r="Q71" s="129"/>
      <c r="R71" s="129"/>
      <c r="S71" s="129"/>
      <c r="T71" s="129"/>
      <c r="U71" s="129"/>
      <c r="V71" s="129"/>
      <c r="W71" s="129"/>
      <c r="X71" s="129"/>
      <c r="Y71" s="129"/>
      <c r="Z71" s="129"/>
      <c r="AA71" s="130">
        <f t="shared" si="0"/>
        <v>0</v>
      </c>
      <c r="AB71" s="249" t="str">
        <f>IF(ISNA(VLOOKUP(C70,Pay!$A$2:$F$3,5,FALSE)),"0",VLOOKUP(C70,Pay!$A$2:$F$3,5,FALSE))</f>
        <v>0</v>
      </c>
      <c r="AC71" s="250" t="str">
        <f>IF(ISNA(VLOOKUP(C70,Pay!$A$2:$F$3,6,FALSE)),"0",VLOOKUP(C70,Pay!$A$2:$F$3,6,FALSE))</f>
        <v>0</v>
      </c>
      <c r="AD71" s="131">
        <f t="shared" si="1"/>
        <v>0</v>
      </c>
      <c r="AE71" s="132">
        <f>(AA71*AD71)</f>
        <v>0</v>
      </c>
      <c r="BB71" s="39"/>
    </row>
    <row r="72" spans="2:54" s="31" customFormat="1" ht="26.25" customHeight="1" x14ac:dyDescent="0.25">
      <c r="B72" s="196" t="s">
        <v>335</v>
      </c>
      <c r="C72" s="197"/>
      <c r="D72" s="198"/>
      <c r="E72" s="179" t="s">
        <v>336</v>
      </c>
      <c r="F72" s="129"/>
      <c r="G72" s="129"/>
      <c r="H72" s="129"/>
      <c r="I72" s="129"/>
      <c r="J72" s="129"/>
      <c r="K72" s="129"/>
      <c r="L72" s="129"/>
      <c r="M72" s="129"/>
      <c r="N72" s="129"/>
      <c r="O72" s="129"/>
      <c r="P72" s="129"/>
      <c r="Q72" s="129"/>
      <c r="R72" s="129"/>
      <c r="S72" s="129"/>
      <c r="T72" s="129"/>
      <c r="U72" s="129"/>
      <c r="V72" s="129"/>
      <c r="W72" s="129"/>
      <c r="X72" s="129"/>
      <c r="Y72" s="129"/>
      <c r="Z72" s="129"/>
      <c r="AA72" s="199">
        <f t="shared" si="0"/>
        <v>0</v>
      </c>
      <c r="AB72" s="247" t="str">
        <f>IF(ISNA(VLOOKUP(C72,Pay!$A$2:$F$3,3,FALSE)),"0",VLOOKUP(C72,Pay!$A$2:$F$3,3,FALSE))</f>
        <v>0</v>
      </c>
      <c r="AC72" s="248" t="str">
        <f>IF(ISNA(VLOOKUP(C72,Pay!$A$2:$F$3,4,FALSE)),"0",VLOOKUP(C72,Pay!$A$2:$F$3,4,FALSE))</f>
        <v>0</v>
      </c>
      <c r="AD72" s="200">
        <f t="shared" si="1"/>
        <v>0</v>
      </c>
      <c r="AE72" s="201">
        <f>IF(AND($Q$5="A",D72="T"),AA72*AD72,0)+IF(AND($Q$5="B",D72="T"),(AA72*AD72),0)+IF($Q$5&gt;="C",AA72*AD72)</f>
        <v>0</v>
      </c>
      <c r="BB72" s="39"/>
    </row>
    <row r="73" spans="2:54" s="31" customFormat="1" ht="26.25" customHeight="1" x14ac:dyDescent="0.25">
      <c r="B73" s="167" t="s">
        <v>269</v>
      </c>
      <c r="C73" s="168" t="str">
        <f>IF(ISNA(VLOOKUP(C72,Pay!$A$2:$F$3,2,FALSE)),"",VLOOKUP(C72,Pay!$A$2:$F$3,2,FALSE))</f>
        <v/>
      </c>
      <c r="D73" s="177"/>
      <c r="E73" s="101" t="s">
        <v>89</v>
      </c>
      <c r="F73" s="129"/>
      <c r="G73" s="129"/>
      <c r="H73" s="129"/>
      <c r="I73" s="129"/>
      <c r="J73" s="129"/>
      <c r="K73" s="129"/>
      <c r="L73" s="129"/>
      <c r="M73" s="129"/>
      <c r="N73" s="129"/>
      <c r="O73" s="129"/>
      <c r="P73" s="129"/>
      <c r="Q73" s="129"/>
      <c r="R73" s="129"/>
      <c r="S73" s="129"/>
      <c r="T73" s="129"/>
      <c r="U73" s="129"/>
      <c r="V73" s="129"/>
      <c r="W73" s="129"/>
      <c r="X73" s="129"/>
      <c r="Y73" s="129"/>
      <c r="Z73" s="129"/>
      <c r="AA73" s="130">
        <f t="shared" si="0"/>
        <v>0</v>
      </c>
      <c r="AB73" s="249" t="str">
        <f>IF(ISNA(VLOOKUP(C72,Pay!$A$2:$F$3,5,FALSE)),"0",VLOOKUP(C72,Pay!$A$2:$F$3,5,FALSE))</f>
        <v>0</v>
      </c>
      <c r="AC73" s="250" t="str">
        <f>IF(ISNA(VLOOKUP(C72,Pay!$A$2:$F$3,6,FALSE)),"0",VLOOKUP(C72,Pay!$A$2:$F$3,6,FALSE))</f>
        <v>0</v>
      </c>
      <c r="AD73" s="131">
        <f t="shared" si="1"/>
        <v>0</v>
      </c>
      <c r="AE73" s="132">
        <f>(AA73*AD73)</f>
        <v>0</v>
      </c>
      <c r="BB73" s="39"/>
    </row>
    <row r="74" spans="2:54" s="31" customFormat="1" ht="26.25" customHeight="1" x14ac:dyDescent="0.25">
      <c r="B74" s="196" t="s">
        <v>335</v>
      </c>
      <c r="C74" s="197"/>
      <c r="D74" s="198"/>
      <c r="E74" s="179" t="s">
        <v>336</v>
      </c>
      <c r="F74" s="129"/>
      <c r="G74" s="129"/>
      <c r="H74" s="129"/>
      <c r="I74" s="129"/>
      <c r="J74" s="129"/>
      <c r="K74" s="129"/>
      <c r="L74" s="129"/>
      <c r="M74" s="129"/>
      <c r="N74" s="129"/>
      <c r="O74" s="129"/>
      <c r="P74" s="129"/>
      <c r="Q74" s="129"/>
      <c r="R74" s="129"/>
      <c r="S74" s="129"/>
      <c r="T74" s="129"/>
      <c r="U74" s="129"/>
      <c r="V74" s="129"/>
      <c r="W74" s="129"/>
      <c r="X74" s="129"/>
      <c r="Y74" s="129"/>
      <c r="Z74" s="129"/>
      <c r="AA74" s="199">
        <f t="shared" si="0"/>
        <v>0</v>
      </c>
      <c r="AB74" s="247" t="str">
        <f>IF(ISNA(VLOOKUP(C74,Pay!$A$2:$F$3,3,FALSE)),"0",VLOOKUP(C74,Pay!$A$2:$F$3,3,FALSE))</f>
        <v>0</v>
      </c>
      <c r="AC74" s="248" t="str">
        <f>IF(ISNA(VLOOKUP(C74,Pay!$A$2:$F$3,4,FALSE)),"0",VLOOKUP(C74,Pay!$A$2:$F$3,4,FALSE))</f>
        <v>0</v>
      </c>
      <c r="AD74" s="200">
        <f t="shared" si="1"/>
        <v>0</v>
      </c>
      <c r="AE74" s="201">
        <f>IF(AND($Q$5="A",D74="T"),AA74*AD74,0)+IF(AND($Q$5="B",D74="T"),(AA74*AD74),0)+IF($Q$5&gt;="C",AA74*AD74)</f>
        <v>0</v>
      </c>
      <c r="BB74" s="39"/>
    </row>
    <row r="75" spans="2:54" s="31" customFormat="1" ht="26.25" customHeight="1" x14ac:dyDescent="0.25">
      <c r="B75" s="167" t="s">
        <v>269</v>
      </c>
      <c r="C75" s="168" t="str">
        <f>IF(ISNA(VLOOKUP(C74,Pay!$A$2:$F$3,2,FALSE)),"",VLOOKUP(C74,Pay!$A$2:$F$3,2,FALSE))</f>
        <v/>
      </c>
      <c r="D75" s="177"/>
      <c r="E75" s="101" t="s">
        <v>89</v>
      </c>
      <c r="F75" s="129"/>
      <c r="G75" s="129"/>
      <c r="H75" s="129"/>
      <c r="I75" s="129"/>
      <c r="J75" s="129"/>
      <c r="K75" s="129"/>
      <c r="L75" s="129"/>
      <c r="M75" s="129"/>
      <c r="N75" s="129"/>
      <c r="O75" s="129"/>
      <c r="P75" s="129"/>
      <c r="Q75" s="129"/>
      <c r="R75" s="129"/>
      <c r="S75" s="129"/>
      <c r="T75" s="129"/>
      <c r="U75" s="129"/>
      <c r="V75" s="129"/>
      <c r="W75" s="129"/>
      <c r="X75" s="129"/>
      <c r="Y75" s="129"/>
      <c r="Z75" s="129"/>
      <c r="AA75" s="130">
        <f t="shared" si="0"/>
        <v>0</v>
      </c>
      <c r="AB75" s="249" t="str">
        <f>IF(ISNA(VLOOKUP(C74,Pay!$A$2:$F$3,5,FALSE)),"0",VLOOKUP(C74,Pay!$A$2:$F$3,5,FALSE))</f>
        <v>0</v>
      </c>
      <c r="AC75" s="250" t="str">
        <f>IF(ISNA(VLOOKUP(C74,Pay!$A$2:$F$3,6,FALSE)),"0",VLOOKUP(C74,Pay!$A$2:$F$3,6,FALSE))</f>
        <v>0</v>
      </c>
      <c r="AD75" s="131">
        <f t="shared" si="1"/>
        <v>0</v>
      </c>
      <c r="AE75" s="132">
        <f>(AA75*AD75)</f>
        <v>0</v>
      </c>
      <c r="BB75" s="39"/>
    </row>
    <row r="76" spans="2:54" s="31" customFormat="1" ht="26.25" customHeight="1" x14ac:dyDescent="0.25">
      <c r="B76" s="196" t="s">
        <v>335</v>
      </c>
      <c r="C76" s="197"/>
      <c r="D76" s="198"/>
      <c r="E76" s="179" t="s">
        <v>336</v>
      </c>
      <c r="F76" s="129"/>
      <c r="G76" s="129"/>
      <c r="H76" s="129"/>
      <c r="I76" s="129"/>
      <c r="J76" s="129"/>
      <c r="K76" s="129"/>
      <c r="L76" s="129"/>
      <c r="M76" s="129"/>
      <c r="N76" s="129"/>
      <c r="O76" s="129"/>
      <c r="P76" s="129"/>
      <c r="Q76" s="129"/>
      <c r="R76" s="129"/>
      <c r="S76" s="129"/>
      <c r="T76" s="129"/>
      <c r="U76" s="129"/>
      <c r="V76" s="129"/>
      <c r="W76" s="129"/>
      <c r="X76" s="129"/>
      <c r="Y76" s="129"/>
      <c r="Z76" s="129"/>
      <c r="AA76" s="199">
        <f t="shared" ref="AA76:AA77" si="2">SUM(F76:Z76)</f>
        <v>0</v>
      </c>
      <c r="AB76" s="247" t="str">
        <f>IF(ISNA(VLOOKUP(C76,Pay!$A$2:$F$3,3,FALSE)),"0",VLOOKUP(C76,Pay!$A$2:$F$3,3,FALSE))</f>
        <v>0</v>
      </c>
      <c r="AC76" s="248" t="str">
        <f>IF(ISNA(VLOOKUP(C76,Pay!$A$2:$F$3,4,FALSE)),"0",VLOOKUP(C76,Pay!$A$2:$F$3,4,FALSE))</f>
        <v>0</v>
      </c>
      <c r="AD76" s="200">
        <f t="shared" ref="AD76:AD113" si="3">(AB76+AC76*AB76)</f>
        <v>0</v>
      </c>
      <c r="AE76" s="201">
        <f>IF(AND($Q$5="A",D76="T"),AA76*AD76,0)+IF(AND($Q$5="B",D76="T"),(AA76*AD76),0)+IF($Q$5&gt;="C",AA76*AD76)</f>
        <v>0</v>
      </c>
      <c r="BB76" s="39"/>
    </row>
    <row r="77" spans="2:54" s="31" customFormat="1" ht="26.25" customHeight="1" x14ac:dyDescent="0.25">
      <c r="B77" s="167" t="s">
        <v>269</v>
      </c>
      <c r="C77" s="168" t="str">
        <f>IF(ISNA(VLOOKUP(C76,Pay!$A$2:$F$3,2,FALSE)),"",VLOOKUP(C76,Pay!$A$2:$F$3,2,FALSE))</f>
        <v/>
      </c>
      <c r="D77" s="177"/>
      <c r="E77" s="101" t="s">
        <v>89</v>
      </c>
      <c r="F77" s="129"/>
      <c r="G77" s="129"/>
      <c r="H77" s="129"/>
      <c r="I77" s="129"/>
      <c r="J77" s="129"/>
      <c r="K77" s="129"/>
      <c r="L77" s="129"/>
      <c r="M77" s="129"/>
      <c r="N77" s="129"/>
      <c r="O77" s="129"/>
      <c r="P77" s="129"/>
      <c r="Q77" s="129"/>
      <c r="R77" s="129"/>
      <c r="S77" s="129"/>
      <c r="T77" s="129"/>
      <c r="U77" s="129"/>
      <c r="V77" s="129"/>
      <c r="W77" s="129"/>
      <c r="X77" s="129"/>
      <c r="Y77" s="129"/>
      <c r="Z77" s="129"/>
      <c r="AA77" s="130">
        <f t="shared" si="2"/>
        <v>0</v>
      </c>
      <c r="AB77" s="249" t="str">
        <f>IF(ISNA(VLOOKUP(C76,Pay!$A$2:$F$3,5,FALSE)),"0",VLOOKUP(C76,Pay!$A$2:$F$3,5,FALSE))</f>
        <v>0</v>
      </c>
      <c r="AC77" s="250" t="str">
        <f>IF(ISNA(VLOOKUP(C76,Pay!$A$2:$F$3,6,FALSE)),"0",VLOOKUP(C76,Pay!$A$2:$F$3,6,FALSE))</f>
        <v>0</v>
      </c>
      <c r="AD77" s="131">
        <f t="shared" si="3"/>
        <v>0</v>
      </c>
      <c r="AE77" s="132">
        <f>(AA77*AD77)</f>
        <v>0</v>
      </c>
      <c r="BB77" s="39"/>
    </row>
    <row r="78" spans="2:54" s="31" customFormat="1" ht="26.25" customHeight="1" x14ac:dyDescent="0.25">
      <c r="B78" s="196" t="s">
        <v>335</v>
      </c>
      <c r="C78" s="197"/>
      <c r="D78" s="198"/>
      <c r="E78" s="179" t="s">
        <v>336</v>
      </c>
      <c r="F78" s="129"/>
      <c r="G78" s="129"/>
      <c r="H78" s="129"/>
      <c r="I78" s="129"/>
      <c r="J78" s="129"/>
      <c r="K78" s="129"/>
      <c r="L78" s="129"/>
      <c r="M78" s="129"/>
      <c r="N78" s="129"/>
      <c r="O78" s="129"/>
      <c r="P78" s="129"/>
      <c r="Q78" s="129"/>
      <c r="R78" s="129"/>
      <c r="S78" s="129"/>
      <c r="T78" s="129"/>
      <c r="U78" s="129"/>
      <c r="V78" s="129"/>
      <c r="W78" s="129"/>
      <c r="X78" s="129"/>
      <c r="Y78" s="129"/>
      <c r="Z78" s="129"/>
      <c r="AA78" s="199">
        <f t="shared" ref="AA78:AA113" si="4">SUM(F78:Z78)</f>
        <v>0</v>
      </c>
      <c r="AB78" s="247" t="str">
        <f>IF(ISNA(VLOOKUP(C78,Pay!$A$2:$F$3,3,FALSE)),"0",VLOOKUP(C78,Pay!$A$2:$F$3,3,FALSE))</f>
        <v>0</v>
      </c>
      <c r="AC78" s="248" t="str">
        <f>IF(ISNA(VLOOKUP(C78,Pay!$A$2:$F$3,4,FALSE)),"0",VLOOKUP(C78,Pay!$A$2:$F$3,4,FALSE))</f>
        <v>0</v>
      </c>
      <c r="AD78" s="200">
        <f t="shared" si="3"/>
        <v>0</v>
      </c>
      <c r="AE78" s="201">
        <f>IF(AND($Q$5="A",D78="T"),AA78*AD78,0)+IF(AND($Q$5="B",D78="T"),(AA78*AD78),0)+IF($Q$5&gt;="C",AA78*AD78)</f>
        <v>0</v>
      </c>
      <c r="BB78" s="39"/>
    </row>
    <row r="79" spans="2:54" s="31" customFormat="1" ht="26.25" customHeight="1" x14ac:dyDescent="0.25">
      <c r="B79" s="167" t="s">
        <v>269</v>
      </c>
      <c r="C79" s="168" t="str">
        <f>IF(ISNA(VLOOKUP(C78,Pay!$A$2:$F$3,2,FALSE)),"",VLOOKUP(C78,Pay!$A$2:$F$3,2,FALSE))</f>
        <v/>
      </c>
      <c r="D79" s="177"/>
      <c r="E79" s="101" t="s">
        <v>89</v>
      </c>
      <c r="F79" s="129"/>
      <c r="G79" s="129"/>
      <c r="H79" s="129"/>
      <c r="I79" s="129"/>
      <c r="J79" s="129"/>
      <c r="K79" s="129"/>
      <c r="L79" s="129"/>
      <c r="M79" s="129"/>
      <c r="N79" s="129"/>
      <c r="O79" s="129"/>
      <c r="P79" s="129"/>
      <c r="Q79" s="129"/>
      <c r="R79" s="129"/>
      <c r="S79" s="129"/>
      <c r="T79" s="129"/>
      <c r="U79" s="129"/>
      <c r="V79" s="129"/>
      <c r="W79" s="129"/>
      <c r="X79" s="129"/>
      <c r="Y79" s="129"/>
      <c r="Z79" s="129"/>
      <c r="AA79" s="130">
        <f t="shared" si="4"/>
        <v>0</v>
      </c>
      <c r="AB79" s="249" t="str">
        <f>IF(ISNA(VLOOKUP(C78,Pay!$A$2:$F$3,5,FALSE)),"0",VLOOKUP(C78,Pay!$A$2:$F$3,5,FALSE))</f>
        <v>0</v>
      </c>
      <c r="AC79" s="250" t="str">
        <f>IF(ISNA(VLOOKUP(C78,Pay!$A$2:$F$3,6,FALSE)),"0",VLOOKUP(C78,Pay!$A$2:$F$3,6,FALSE))</f>
        <v>0</v>
      </c>
      <c r="AD79" s="131">
        <f t="shared" si="3"/>
        <v>0</v>
      </c>
      <c r="AE79" s="132">
        <f>(AA79*AD79)</f>
        <v>0</v>
      </c>
      <c r="BB79" s="39"/>
    </row>
    <row r="80" spans="2:54" s="31" customFormat="1" ht="26.25" customHeight="1" x14ac:dyDescent="0.25">
      <c r="B80" s="196" t="s">
        <v>335</v>
      </c>
      <c r="C80" s="197"/>
      <c r="D80" s="198"/>
      <c r="E80" s="179" t="s">
        <v>336</v>
      </c>
      <c r="F80" s="129"/>
      <c r="G80" s="129"/>
      <c r="H80" s="129"/>
      <c r="I80" s="129"/>
      <c r="J80" s="129"/>
      <c r="K80" s="129"/>
      <c r="L80" s="129"/>
      <c r="M80" s="129"/>
      <c r="N80" s="129"/>
      <c r="O80" s="129"/>
      <c r="P80" s="129"/>
      <c r="Q80" s="129"/>
      <c r="R80" s="129"/>
      <c r="S80" s="129"/>
      <c r="T80" s="129"/>
      <c r="U80" s="129"/>
      <c r="V80" s="129"/>
      <c r="W80" s="129"/>
      <c r="X80" s="129"/>
      <c r="Y80" s="129"/>
      <c r="Z80" s="129"/>
      <c r="AA80" s="199">
        <f t="shared" si="4"/>
        <v>0</v>
      </c>
      <c r="AB80" s="247" t="str">
        <f>IF(ISNA(VLOOKUP(C80,Pay!$A$2:$F$3,3,FALSE)),"0",VLOOKUP(C80,Pay!$A$2:$F$3,3,FALSE))</f>
        <v>0</v>
      </c>
      <c r="AC80" s="248" t="str">
        <f>IF(ISNA(VLOOKUP(C80,Pay!$A$2:$F$3,4,FALSE)),"0",VLOOKUP(C80,Pay!$A$2:$F$3,4,FALSE))</f>
        <v>0</v>
      </c>
      <c r="AD80" s="200">
        <f t="shared" si="3"/>
        <v>0</v>
      </c>
      <c r="AE80" s="201">
        <f>IF(AND($Q$5="A",D80="T"),AA80*AD80,0)+IF(AND($Q$5="B",D80="T"),(AA80*AD80),0)+IF($Q$5&gt;="C",AA80*AD80)</f>
        <v>0</v>
      </c>
      <c r="BB80" s="39"/>
    </row>
    <row r="81" spans="2:54" s="31" customFormat="1" ht="26.25" customHeight="1" x14ac:dyDescent="0.25">
      <c r="B81" s="167" t="s">
        <v>269</v>
      </c>
      <c r="C81" s="168" t="str">
        <f>IF(ISNA(VLOOKUP(C80,Pay!$A$2:$F$3,2,FALSE)),"",VLOOKUP(C80,Pay!$A$2:$F$3,2,FALSE))</f>
        <v/>
      </c>
      <c r="D81" s="177"/>
      <c r="E81" s="101" t="s">
        <v>89</v>
      </c>
      <c r="F81" s="129"/>
      <c r="G81" s="129"/>
      <c r="H81" s="129"/>
      <c r="I81" s="129"/>
      <c r="J81" s="129"/>
      <c r="K81" s="129"/>
      <c r="L81" s="129"/>
      <c r="M81" s="129"/>
      <c r="N81" s="129"/>
      <c r="O81" s="129"/>
      <c r="P81" s="129"/>
      <c r="Q81" s="129"/>
      <c r="R81" s="129"/>
      <c r="S81" s="129"/>
      <c r="T81" s="129"/>
      <c r="U81" s="129"/>
      <c r="V81" s="129"/>
      <c r="W81" s="129"/>
      <c r="X81" s="129"/>
      <c r="Y81" s="129"/>
      <c r="Z81" s="129"/>
      <c r="AA81" s="130">
        <f t="shared" si="4"/>
        <v>0</v>
      </c>
      <c r="AB81" s="249" t="str">
        <f>IF(ISNA(VLOOKUP(C80,Pay!$A$2:$F$3,5,FALSE)),"0",VLOOKUP(C80,Pay!$A$2:$F$3,5,FALSE))</f>
        <v>0</v>
      </c>
      <c r="AC81" s="250" t="str">
        <f>IF(ISNA(VLOOKUP(C80,Pay!$A$2:$F$3,6,FALSE)),"0",VLOOKUP(C80,Pay!$A$2:$F$3,6,FALSE))</f>
        <v>0</v>
      </c>
      <c r="AD81" s="131">
        <f t="shared" si="3"/>
        <v>0</v>
      </c>
      <c r="AE81" s="132">
        <f>(AA81*AD81)</f>
        <v>0</v>
      </c>
      <c r="BB81" s="39"/>
    </row>
    <row r="82" spans="2:54" s="31" customFormat="1" ht="26.25" customHeight="1" x14ac:dyDescent="0.25">
      <c r="B82" s="196" t="s">
        <v>335</v>
      </c>
      <c r="C82" s="197"/>
      <c r="D82" s="198"/>
      <c r="E82" s="179" t="s">
        <v>336</v>
      </c>
      <c r="F82" s="129"/>
      <c r="G82" s="129"/>
      <c r="H82" s="129"/>
      <c r="I82" s="129"/>
      <c r="J82" s="129"/>
      <c r="K82" s="129"/>
      <c r="L82" s="129"/>
      <c r="M82" s="129"/>
      <c r="N82" s="129"/>
      <c r="O82" s="129"/>
      <c r="P82" s="129"/>
      <c r="Q82" s="129"/>
      <c r="R82" s="129"/>
      <c r="S82" s="129"/>
      <c r="T82" s="129"/>
      <c r="U82" s="129"/>
      <c r="V82" s="129"/>
      <c r="W82" s="129"/>
      <c r="X82" s="129"/>
      <c r="Y82" s="129"/>
      <c r="Z82" s="129"/>
      <c r="AA82" s="199">
        <f t="shared" si="4"/>
        <v>0</v>
      </c>
      <c r="AB82" s="247" t="str">
        <f>IF(ISNA(VLOOKUP(C82,Pay!$A$2:$F$3,3,FALSE)),"0",VLOOKUP(C82,Pay!$A$2:$F$3,3,FALSE))</f>
        <v>0</v>
      </c>
      <c r="AC82" s="248" t="str">
        <f>IF(ISNA(VLOOKUP(C82,Pay!$A$2:$F$3,4,FALSE)),"0",VLOOKUP(C82,Pay!$A$2:$F$3,4,FALSE))</f>
        <v>0</v>
      </c>
      <c r="AD82" s="200">
        <f t="shared" si="3"/>
        <v>0</v>
      </c>
      <c r="AE82" s="201">
        <f>IF(AND($Q$5="A",D82="T"),AA82*AD82,0)+IF(AND($Q$5="B",D82="T"),(AA82*AD82),0)+IF($Q$5&gt;="C",AA82*AD82)</f>
        <v>0</v>
      </c>
      <c r="BB82" s="39"/>
    </row>
    <row r="83" spans="2:54" s="31" customFormat="1" ht="26.25" customHeight="1" x14ac:dyDescent="0.25">
      <c r="B83" s="167" t="s">
        <v>269</v>
      </c>
      <c r="C83" s="168" t="str">
        <f>IF(ISNA(VLOOKUP(C82,Pay!$A$2:$F$3,2,FALSE)),"",VLOOKUP(C82,Pay!$A$2:$F$3,2,FALSE))</f>
        <v/>
      </c>
      <c r="D83" s="177"/>
      <c r="E83" s="101" t="s">
        <v>89</v>
      </c>
      <c r="F83" s="129"/>
      <c r="G83" s="129"/>
      <c r="H83" s="129"/>
      <c r="I83" s="129"/>
      <c r="J83" s="129"/>
      <c r="K83" s="129"/>
      <c r="L83" s="129"/>
      <c r="M83" s="129"/>
      <c r="N83" s="129"/>
      <c r="O83" s="129"/>
      <c r="P83" s="129"/>
      <c r="Q83" s="129"/>
      <c r="R83" s="129"/>
      <c r="S83" s="129"/>
      <c r="T83" s="129"/>
      <c r="U83" s="129"/>
      <c r="V83" s="129"/>
      <c r="W83" s="129"/>
      <c r="X83" s="129"/>
      <c r="Y83" s="129"/>
      <c r="Z83" s="129"/>
      <c r="AA83" s="130">
        <f t="shared" si="4"/>
        <v>0</v>
      </c>
      <c r="AB83" s="249" t="str">
        <f>IF(ISNA(VLOOKUP(C82,Pay!$A$2:$F$3,5,FALSE)),"0",VLOOKUP(C82,Pay!$A$2:$F$3,5,FALSE))</f>
        <v>0</v>
      </c>
      <c r="AC83" s="250" t="str">
        <f>IF(ISNA(VLOOKUP(C82,Pay!$A$2:$F$3,6,FALSE)),"0",VLOOKUP(C82,Pay!$A$2:$F$3,6,FALSE))</f>
        <v>0</v>
      </c>
      <c r="AD83" s="131">
        <f t="shared" si="3"/>
        <v>0</v>
      </c>
      <c r="AE83" s="132">
        <f>(AA83*AD83)</f>
        <v>0</v>
      </c>
      <c r="BB83" s="39"/>
    </row>
    <row r="84" spans="2:54" s="31" customFormat="1" ht="26.25" customHeight="1" x14ac:dyDescent="0.25">
      <c r="B84" s="196" t="s">
        <v>335</v>
      </c>
      <c r="C84" s="197"/>
      <c r="D84" s="198"/>
      <c r="E84" s="179" t="s">
        <v>336</v>
      </c>
      <c r="F84" s="129"/>
      <c r="G84" s="129"/>
      <c r="H84" s="129"/>
      <c r="I84" s="129"/>
      <c r="J84" s="129"/>
      <c r="K84" s="129"/>
      <c r="L84" s="129"/>
      <c r="M84" s="129"/>
      <c r="N84" s="129"/>
      <c r="O84" s="129"/>
      <c r="P84" s="129"/>
      <c r="Q84" s="129"/>
      <c r="R84" s="129"/>
      <c r="S84" s="129"/>
      <c r="T84" s="129"/>
      <c r="U84" s="129"/>
      <c r="V84" s="129"/>
      <c r="W84" s="129"/>
      <c r="X84" s="129"/>
      <c r="Y84" s="129"/>
      <c r="Z84" s="129"/>
      <c r="AA84" s="199">
        <f t="shared" si="4"/>
        <v>0</v>
      </c>
      <c r="AB84" s="247" t="str">
        <f>IF(ISNA(VLOOKUP(C84,Pay!$A$2:$F$3,3,FALSE)),"0",VLOOKUP(C84,Pay!$A$2:$F$3,3,FALSE))</f>
        <v>0</v>
      </c>
      <c r="AC84" s="248" t="str">
        <f>IF(ISNA(VLOOKUP(C84,Pay!$A$2:$F$3,4,FALSE)),"0",VLOOKUP(C84,Pay!$A$2:$F$3,4,FALSE))</f>
        <v>0</v>
      </c>
      <c r="AD84" s="200">
        <f t="shared" si="3"/>
        <v>0</v>
      </c>
      <c r="AE84" s="201">
        <f>IF(AND($Q$5="A",D84="T"),AA84*AD84,0)+IF(AND($Q$5="B",D84="T"),(AA84*AD84),0)+IF($Q$5&gt;="C",AA84*AD84)</f>
        <v>0</v>
      </c>
      <c r="BB84" s="39"/>
    </row>
    <row r="85" spans="2:54" s="31" customFormat="1" ht="26.25" customHeight="1" x14ac:dyDescent="0.25">
      <c r="B85" s="167" t="s">
        <v>269</v>
      </c>
      <c r="C85" s="168" t="str">
        <f>IF(ISNA(VLOOKUP(C84,Pay!$A$2:$F$3,2,FALSE)),"",VLOOKUP(C84,Pay!$A$2:$F$3,2,FALSE))</f>
        <v/>
      </c>
      <c r="D85" s="177"/>
      <c r="E85" s="101" t="s">
        <v>89</v>
      </c>
      <c r="F85" s="129"/>
      <c r="G85" s="129"/>
      <c r="H85" s="129"/>
      <c r="I85" s="129"/>
      <c r="J85" s="129"/>
      <c r="K85" s="129"/>
      <c r="L85" s="129"/>
      <c r="M85" s="129"/>
      <c r="N85" s="129"/>
      <c r="O85" s="129"/>
      <c r="P85" s="129"/>
      <c r="Q85" s="129"/>
      <c r="R85" s="129"/>
      <c r="S85" s="129"/>
      <c r="T85" s="129"/>
      <c r="U85" s="129"/>
      <c r="V85" s="129"/>
      <c r="W85" s="129"/>
      <c r="X85" s="129"/>
      <c r="Y85" s="129"/>
      <c r="Z85" s="129"/>
      <c r="AA85" s="130">
        <f t="shared" si="4"/>
        <v>0</v>
      </c>
      <c r="AB85" s="249" t="str">
        <f>IF(ISNA(VLOOKUP(C84,Pay!$A$2:$F$3,5,FALSE)),"0",VLOOKUP(C84,Pay!$A$2:$F$3,5,FALSE))</f>
        <v>0</v>
      </c>
      <c r="AC85" s="250" t="str">
        <f>IF(ISNA(VLOOKUP(C84,Pay!$A$2:$F$3,6,FALSE)),"0",VLOOKUP(C84,Pay!$A$2:$F$3,6,FALSE))</f>
        <v>0</v>
      </c>
      <c r="AD85" s="131">
        <f t="shared" si="3"/>
        <v>0</v>
      </c>
      <c r="AE85" s="132">
        <f>(AA85*AD85)</f>
        <v>0</v>
      </c>
      <c r="BB85" s="39"/>
    </row>
    <row r="86" spans="2:54" s="31" customFormat="1" ht="26.25" customHeight="1" x14ac:dyDescent="0.25">
      <c r="B86" s="196" t="s">
        <v>335</v>
      </c>
      <c r="C86" s="197"/>
      <c r="D86" s="198"/>
      <c r="E86" s="179" t="s">
        <v>336</v>
      </c>
      <c r="F86" s="129"/>
      <c r="G86" s="129"/>
      <c r="H86" s="129"/>
      <c r="I86" s="129"/>
      <c r="J86" s="129"/>
      <c r="K86" s="129"/>
      <c r="L86" s="129"/>
      <c r="M86" s="129"/>
      <c r="N86" s="129"/>
      <c r="O86" s="129"/>
      <c r="P86" s="129"/>
      <c r="Q86" s="129"/>
      <c r="R86" s="129"/>
      <c r="S86" s="129"/>
      <c r="T86" s="129"/>
      <c r="U86" s="129"/>
      <c r="V86" s="129"/>
      <c r="W86" s="129"/>
      <c r="X86" s="129"/>
      <c r="Y86" s="129"/>
      <c r="Z86" s="129"/>
      <c r="AA86" s="199">
        <f t="shared" si="4"/>
        <v>0</v>
      </c>
      <c r="AB86" s="247" t="str">
        <f>IF(ISNA(VLOOKUP(C86,Pay!$A$2:$F$3,3,FALSE)),"0",VLOOKUP(C86,Pay!$A$2:$F$3,3,FALSE))</f>
        <v>0</v>
      </c>
      <c r="AC86" s="248" t="str">
        <f>IF(ISNA(VLOOKUP(C86,Pay!$A$2:$F$3,4,FALSE)),"0",VLOOKUP(C86,Pay!$A$2:$F$3,4,FALSE))</f>
        <v>0</v>
      </c>
      <c r="AD86" s="200">
        <f t="shared" si="3"/>
        <v>0</v>
      </c>
      <c r="AE86" s="201">
        <f>IF(AND($Q$5="A",D86="T"),AA86*AD86,0)+IF(AND($Q$5="B",D86="T"),(AA86*AD86),0)+IF($Q$5&gt;="C",AA86*AD86)</f>
        <v>0</v>
      </c>
      <c r="BB86" s="39"/>
    </row>
    <row r="87" spans="2:54" s="31" customFormat="1" ht="26.25" customHeight="1" x14ac:dyDescent="0.25">
      <c r="B87" s="167" t="s">
        <v>269</v>
      </c>
      <c r="C87" s="168" t="str">
        <f>IF(ISNA(VLOOKUP(C86,Pay!$A$2:$F$3,2,FALSE)),"",VLOOKUP(C86,Pay!$A$2:$F$3,2,FALSE))</f>
        <v/>
      </c>
      <c r="D87" s="177"/>
      <c r="E87" s="101" t="s">
        <v>89</v>
      </c>
      <c r="F87" s="129"/>
      <c r="G87" s="129"/>
      <c r="H87" s="129"/>
      <c r="I87" s="129"/>
      <c r="J87" s="129"/>
      <c r="K87" s="129"/>
      <c r="L87" s="129"/>
      <c r="M87" s="129"/>
      <c r="N87" s="129"/>
      <c r="O87" s="129"/>
      <c r="P87" s="129"/>
      <c r="Q87" s="129"/>
      <c r="R87" s="129"/>
      <c r="S87" s="129"/>
      <c r="T87" s="129"/>
      <c r="U87" s="129"/>
      <c r="V87" s="129"/>
      <c r="W87" s="129"/>
      <c r="X87" s="129"/>
      <c r="Y87" s="129"/>
      <c r="Z87" s="129"/>
      <c r="AA87" s="130">
        <f t="shared" si="4"/>
        <v>0</v>
      </c>
      <c r="AB87" s="249" t="str">
        <f>IF(ISNA(VLOOKUP(C86,Pay!$A$2:$F$3,5,FALSE)),"0",VLOOKUP(C86,Pay!$A$2:$F$3,5,FALSE))</f>
        <v>0</v>
      </c>
      <c r="AC87" s="250" t="str">
        <f>IF(ISNA(VLOOKUP(C86,Pay!$A$2:$F$3,6,FALSE)),"0",VLOOKUP(C86,Pay!$A$2:$F$3,6,FALSE))</f>
        <v>0</v>
      </c>
      <c r="AD87" s="131">
        <f t="shared" si="3"/>
        <v>0</v>
      </c>
      <c r="AE87" s="132">
        <f>(AA87*AD87)</f>
        <v>0</v>
      </c>
      <c r="BB87" s="39"/>
    </row>
    <row r="88" spans="2:54" s="31" customFormat="1" ht="26.25" customHeight="1" x14ac:dyDescent="0.25">
      <c r="B88" s="196" t="s">
        <v>335</v>
      </c>
      <c r="C88" s="197"/>
      <c r="D88" s="198"/>
      <c r="E88" s="179" t="s">
        <v>336</v>
      </c>
      <c r="F88" s="129"/>
      <c r="G88" s="129"/>
      <c r="H88" s="129"/>
      <c r="I88" s="129"/>
      <c r="J88" s="129"/>
      <c r="K88" s="129"/>
      <c r="L88" s="129"/>
      <c r="M88" s="129"/>
      <c r="N88" s="129"/>
      <c r="O88" s="129"/>
      <c r="P88" s="129"/>
      <c r="Q88" s="129"/>
      <c r="R88" s="129"/>
      <c r="S88" s="129"/>
      <c r="T88" s="129"/>
      <c r="U88" s="129"/>
      <c r="V88" s="129"/>
      <c r="W88" s="129"/>
      <c r="X88" s="129"/>
      <c r="Y88" s="129"/>
      <c r="Z88" s="129"/>
      <c r="AA88" s="199">
        <f t="shared" si="4"/>
        <v>0</v>
      </c>
      <c r="AB88" s="247" t="str">
        <f>IF(ISNA(VLOOKUP(C88,Pay!$A$2:$F$3,3,FALSE)),"0",VLOOKUP(C88,Pay!$A$2:$F$3,3,FALSE))</f>
        <v>0</v>
      </c>
      <c r="AC88" s="248" t="str">
        <f>IF(ISNA(VLOOKUP(C88,Pay!$A$2:$F$3,4,FALSE)),"0",VLOOKUP(C88,Pay!$A$2:$F$3,4,FALSE))</f>
        <v>0</v>
      </c>
      <c r="AD88" s="200">
        <f t="shared" si="3"/>
        <v>0</v>
      </c>
      <c r="AE88" s="201">
        <f>IF(AND($Q$5="A",D88="T"),AA88*AD88,0)+IF(AND($Q$5="B",D88="T"),(AA88*AD88),0)+IF($Q$5&gt;="C",AA88*AD88)</f>
        <v>0</v>
      </c>
      <c r="BB88" s="39"/>
    </row>
    <row r="89" spans="2:54" s="31" customFormat="1" ht="26.25" customHeight="1" x14ac:dyDescent="0.25">
      <c r="B89" s="167" t="s">
        <v>269</v>
      </c>
      <c r="C89" s="168" t="str">
        <f>IF(ISNA(VLOOKUP(C88,Pay!$A$2:$F$3,2,FALSE)),"",VLOOKUP(C88,Pay!$A$2:$F$3,2,FALSE))</f>
        <v/>
      </c>
      <c r="D89" s="177"/>
      <c r="E89" s="101" t="s">
        <v>89</v>
      </c>
      <c r="F89" s="129"/>
      <c r="G89" s="129"/>
      <c r="H89" s="129"/>
      <c r="I89" s="129"/>
      <c r="J89" s="129"/>
      <c r="K89" s="129"/>
      <c r="L89" s="129"/>
      <c r="M89" s="129"/>
      <c r="N89" s="129"/>
      <c r="O89" s="129"/>
      <c r="P89" s="129"/>
      <c r="Q89" s="129"/>
      <c r="R89" s="129"/>
      <c r="S89" s="129"/>
      <c r="T89" s="129"/>
      <c r="U89" s="129"/>
      <c r="V89" s="129"/>
      <c r="W89" s="129"/>
      <c r="X89" s="129"/>
      <c r="Y89" s="129"/>
      <c r="Z89" s="129"/>
      <c r="AA89" s="130">
        <f t="shared" si="4"/>
        <v>0</v>
      </c>
      <c r="AB89" s="249" t="str">
        <f>IF(ISNA(VLOOKUP(C88,Pay!$A$2:$F$3,5,FALSE)),"0",VLOOKUP(C88,Pay!$A$2:$F$3,5,FALSE))</f>
        <v>0</v>
      </c>
      <c r="AC89" s="250" t="str">
        <f>IF(ISNA(VLOOKUP(C88,Pay!$A$2:$F$3,6,FALSE)),"0",VLOOKUP(C88,Pay!$A$2:$F$3,6,FALSE))</f>
        <v>0</v>
      </c>
      <c r="AD89" s="131">
        <f t="shared" si="3"/>
        <v>0</v>
      </c>
      <c r="AE89" s="132">
        <f>(AA89*AD89)</f>
        <v>0</v>
      </c>
      <c r="BB89" s="39"/>
    </row>
    <row r="90" spans="2:54" s="31" customFormat="1" ht="26.25" customHeight="1" x14ac:dyDescent="0.25">
      <c r="B90" s="196" t="s">
        <v>335</v>
      </c>
      <c r="C90" s="197"/>
      <c r="D90" s="198"/>
      <c r="E90" s="179" t="s">
        <v>336</v>
      </c>
      <c r="F90" s="129"/>
      <c r="G90" s="129"/>
      <c r="H90" s="129"/>
      <c r="I90" s="129"/>
      <c r="J90" s="129"/>
      <c r="K90" s="129"/>
      <c r="L90" s="129"/>
      <c r="M90" s="129"/>
      <c r="N90" s="129"/>
      <c r="O90" s="129"/>
      <c r="P90" s="129"/>
      <c r="Q90" s="129"/>
      <c r="R90" s="129"/>
      <c r="S90" s="129"/>
      <c r="T90" s="129"/>
      <c r="U90" s="129"/>
      <c r="V90" s="129"/>
      <c r="W90" s="129"/>
      <c r="X90" s="129"/>
      <c r="Y90" s="129"/>
      <c r="Z90" s="129"/>
      <c r="AA90" s="199">
        <f t="shared" si="4"/>
        <v>0</v>
      </c>
      <c r="AB90" s="247" t="str">
        <f>IF(ISNA(VLOOKUP(C90,Pay!$A$2:$F$3,3,FALSE)),"0",VLOOKUP(C90,Pay!$A$2:$F$3,3,FALSE))</f>
        <v>0</v>
      </c>
      <c r="AC90" s="248" t="str">
        <f>IF(ISNA(VLOOKUP(C90,Pay!$A$2:$F$3,4,FALSE)),"0",VLOOKUP(C90,Pay!$A$2:$F$3,4,FALSE))</f>
        <v>0</v>
      </c>
      <c r="AD90" s="200">
        <f t="shared" si="3"/>
        <v>0</v>
      </c>
      <c r="AE90" s="201">
        <f>IF(AND($Q$5="A",D90="T"),AA90*AD90,0)+IF(AND($Q$5="B",D90="T"),(AA90*AD90),0)+IF($Q$5&gt;="C",AA90*AD90)</f>
        <v>0</v>
      </c>
      <c r="BB90" s="39"/>
    </row>
    <row r="91" spans="2:54" s="31" customFormat="1" ht="26.25" customHeight="1" x14ac:dyDescent="0.25">
      <c r="B91" s="167" t="s">
        <v>269</v>
      </c>
      <c r="C91" s="168" t="str">
        <f>IF(ISNA(VLOOKUP(C90,Pay!$A$2:$F$3,2,FALSE)),"",VLOOKUP(C90,Pay!$A$2:$F$3,2,FALSE))</f>
        <v/>
      </c>
      <c r="D91" s="177"/>
      <c r="E91" s="101" t="s">
        <v>89</v>
      </c>
      <c r="F91" s="129"/>
      <c r="G91" s="129"/>
      <c r="H91" s="129"/>
      <c r="I91" s="129"/>
      <c r="J91" s="129"/>
      <c r="K91" s="129"/>
      <c r="L91" s="129"/>
      <c r="M91" s="129"/>
      <c r="N91" s="129"/>
      <c r="O91" s="129"/>
      <c r="P91" s="129"/>
      <c r="Q91" s="129"/>
      <c r="R91" s="129"/>
      <c r="S91" s="129"/>
      <c r="T91" s="129"/>
      <c r="U91" s="129"/>
      <c r="V91" s="129"/>
      <c r="W91" s="129"/>
      <c r="X91" s="129"/>
      <c r="Y91" s="129"/>
      <c r="Z91" s="129"/>
      <c r="AA91" s="130">
        <f t="shared" si="4"/>
        <v>0</v>
      </c>
      <c r="AB91" s="249" t="str">
        <f>IF(ISNA(VLOOKUP(C90,Pay!$A$2:$F$3,5,FALSE)),"0",VLOOKUP(C90,Pay!$A$2:$F$3,5,FALSE))</f>
        <v>0</v>
      </c>
      <c r="AC91" s="250" t="str">
        <f>IF(ISNA(VLOOKUP(C90,Pay!$A$2:$F$3,6,FALSE)),"0",VLOOKUP(C90,Pay!$A$2:$F$3,6,FALSE))</f>
        <v>0</v>
      </c>
      <c r="AD91" s="131">
        <f t="shared" si="3"/>
        <v>0</v>
      </c>
      <c r="AE91" s="132">
        <f>(AA91*AD91)</f>
        <v>0</v>
      </c>
      <c r="BB91" s="39"/>
    </row>
    <row r="92" spans="2:54" s="31" customFormat="1" ht="26.25" customHeight="1" x14ac:dyDescent="0.25">
      <c r="B92" s="196" t="s">
        <v>335</v>
      </c>
      <c r="C92" s="197"/>
      <c r="D92" s="198"/>
      <c r="E92" s="179" t="s">
        <v>336</v>
      </c>
      <c r="F92" s="129"/>
      <c r="G92" s="129"/>
      <c r="H92" s="129"/>
      <c r="I92" s="129"/>
      <c r="J92" s="129"/>
      <c r="K92" s="129"/>
      <c r="L92" s="129"/>
      <c r="M92" s="129"/>
      <c r="N92" s="129"/>
      <c r="O92" s="129"/>
      <c r="P92" s="129"/>
      <c r="Q92" s="129"/>
      <c r="R92" s="129"/>
      <c r="S92" s="129"/>
      <c r="T92" s="129"/>
      <c r="U92" s="129"/>
      <c r="V92" s="129"/>
      <c r="W92" s="129"/>
      <c r="X92" s="129"/>
      <c r="Y92" s="129"/>
      <c r="Z92" s="129"/>
      <c r="AA92" s="199">
        <f t="shared" si="4"/>
        <v>0</v>
      </c>
      <c r="AB92" s="247" t="str">
        <f>IF(ISNA(VLOOKUP(C92,Pay!$A$2:$F$3,3,FALSE)),"0",VLOOKUP(C92,Pay!$A$2:$F$3,3,FALSE))</f>
        <v>0</v>
      </c>
      <c r="AC92" s="248" t="str">
        <f>IF(ISNA(VLOOKUP(C92,Pay!$A$2:$F$3,4,FALSE)),"0",VLOOKUP(C92,Pay!$A$2:$F$3,4,FALSE))</f>
        <v>0</v>
      </c>
      <c r="AD92" s="200">
        <f t="shared" si="3"/>
        <v>0</v>
      </c>
      <c r="AE92" s="201">
        <f>IF(AND($Q$5="A",D92="T"),AA92*AD92,0)+IF(AND($Q$5="B",D92="T"),(AA92*AD92),0)+IF($Q$5&gt;="C",AA92*AD92)</f>
        <v>0</v>
      </c>
      <c r="BB92" s="39"/>
    </row>
    <row r="93" spans="2:54" s="31" customFormat="1" ht="26.25" customHeight="1" x14ac:dyDescent="0.25">
      <c r="B93" s="167" t="s">
        <v>269</v>
      </c>
      <c r="C93" s="168" t="str">
        <f>IF(ISNA(VLOOKUP(C92,Pay!$A$2:$F$3,2,FALSE)),"",VLOOKUP(C92,Pay!$A$2:$F$3,2,FALSE))</f>
        <v/>
      </c>
      <c r="D93" s="177"/>
      <c r="E93" s="101" t="s">
        <v>89</v>
      </c>
      <c r="F93" s="129"/>
      <c r="G93" s="129"/>
      <c r="H93" s="129"/>
      <c r="I93" s="129"/>
      <c r="J93" s="129"/>
      <c r="K93" s="129"/>
      <c r="L93" s="129"/>
      <c r="M93" s="129"/>
      <c r="N93" s="129"/>
      <c r="O93" s="129"/>
      <c r="P93" s="129"/>
      <c r="Q93" s="129"/>
      <c r="R93" s="129"/>
      <c r="S93" s="129"/>
      <c r="T93" s="129"/>
      <c r="U93" s="129"/>
      <c r="V93" s="129"/>
      <c r="W93" s="129"/>
      <c r="X93" s="129"/>
      <c r="Y93" s="129"/>
      <c r="Z93" s="129"/>
      <c r="AA93" s="130">
        <f t="shared" si="4"/>
        <v>0</v>
      </c>
      <c r="AB93" s="249" t="str">
        <f>IF(ISNA(VLOOKUP(C92,Pay!$A$2:$F$3,5,FALSE)),"0",VLOOKUP(C92,Pay!$A$2:$F$3,5,FALSE))</f>
        <v>0</v>
      </c>
      <c r="AC93" s="250" t="str">
        <f>IF(ISNA(VLOOKUP(C92,Pay!$A$2:$F$3,6,FALSE)),"0",VLOOKUP(C92,Pay!$A$2:$F$3,6,FALSE))</f>
        <v>0</v>
      </c>
      <c r="AD93" s="131">
        <f t="shared" si="3"/>
        <v>0</v>
      </c>
      <c r="AE93" s="132">
        <f>(AA93*AD93)</f>
        <v>0</v>
      </c>
      <c r="BB93" s="39"/>
    </row>
    <row r="94" spans="2:54" s="31" customFormat="1" ht="26.25" customHeight="1" x14ac:dyDescent="0.25">
      <c r="B94" s="196" t="s">
        <v>335</v>
      </c>
      <c r="C94" s="197"/>
      <c r="D94" s="198"/>
      <c r="E94" s="179" t="s">
        <v>336</v>
      </c>
      <c r="F94" s="129"/>
      <c r="G94" s="129"/>
      <c r="H94" s="129"/>
      <c r="I94" s="129"/>
      <c r="J94" s="129"/>
      <c r="K94" s="129"/>
      <c r="L94" s="129"/>
      <c r="M94" s="129"/>
      <c r="N94" s="129"/>
      <c r="O94" s="129"/>
      <c r="P94" s="129"/>
      <c r="Q94" s="129"/>
      <c r="R94" s="129"/>
      <c r="S94" s="129"/>
      <c r="T94" s="129"/>
      <c r="U94" s="129"/>
      <c r="V94" s="129"/>
      <c r="W94" s="129"/>
      <c r="X94" s="129"/>
      <c r="Y94" s="129"/>
      <c r="Z94" s="129"/>
      <c r="AA94" s="199">
        <f t="shared" si="4"/>
        <v>0</v>
      </c>
      <c r="AB94" s="247" t="str">
        <f>IF(ISNA(VLOOKUP(C94,Pay!$A$2:$F$3,3,FALSE)),"0",VLOOKUP(C94,Pay!$A$2:$F$3,3,FALSE))</f>
        <v>0</v>
      </c>
      <c r="AC94" s="248" t="str">
        <f>IF(ISNA(VLOOKUP(C94,Pay!$A$2:$F$3,4,FALSE)),"0",VLOOKUP(C94,Pay!$A$2:$F$3,4,FALSE))</f>
        <v>0</v>
      </c>
      <c r="AD94" s="200">
        <f t="shared" si="3"/>
        <v>0</v>
      </c>
      <c r="AE94" s="201">
        <f>IF(AND($Q$5="A",D94="T"),AA94*AD94,0)+IF(AND($Q$5="B",D94="T"),(AA94*AD94),0)+IF($Q$5&gt;="C",AA94*AD94)</f>
        <v>0</v>
      </c>
      <c r="BB94" s="39"/>
    </row>
    <row r="95" spans="2:54" s="31" customFormat="1" ht="26.25" customHeight="1" x14ac:dyDescent="0.25">
      <c r="B95" s="167" t="s">
        <v>269</v>
      </c>
      <c r="C95" s="168" t="str">
        <f>IF(ISNA(VLOOKUP(C94,Pay!$A$2:$F$3,2,FALSE)),"",VLOOKUP(C94,Pay!$A$2:$F$3,2,FALSE))</f>
        <v/>
      </c>
      <c r="D95" s="177"/>
      <c r="E95" s="101" t="s">
        <v>89</v>
      </c>
      <c r="F95" s="129"/>
      <c r="G95" s="129"/>
      <c r="H95" s="129"/>
      <c r="I95" s="129"/>
      <c r="J95" s="129"/>
      <c r="K95" s="129"/>
      <c r="L95" s="129"/>
      <c r="M95" s="129"/>
      <c r="N95" s="129"/>
      <c r="O95" s="129"/>
      <c r="P95" s="129"/>
      <c r="Q95" s="129"/>
      <c r="R95" s="129"/>
      <c r="S95" s="129"/>
      <c r="T95" s="129"/>
      <c r="U95" s="129"/>
      <c r="V95" s="129"/>
      <c r="W95" s="129"/>
      <c r="X95" s="129"/>
      <c r="Y95" s="129"/>
      <c r="Z95" s="129"/>
      <c r="AA95" s="130">
        <f t="shared" si="4"/>
        <v>0</v>
      </c>
      <c r="AB95" s="249" t="str">
        <f>IF(ISNA(VLOOKUP(C94,Pay!$A$2:$F$3,5,FALSE)),"0",VLOOKUP(C94,Pay!$A$2:$F$3,5,FALSE))</f>
        <v>0</v>
      </c>
      <c r="AC95" s="250" t="str">
        <f>IF(ISNA(VLOOKUP(C94,Pay!$A$2:$F$3,6,FALSE)),"0",VLOOKUP(C94,Pay!$A$2:$F$3,6,FALSE))</f>
        <v>0</v>
      </c>
      <c r="AD95" s="131">
        <f t="shared" si="3"/>
        <v>0</v>
      </c>
      <c r="AE95" s="132">
        <f>(AA95*AD95)</f>
        <v>0</v>
      </c>
      <c r="BB95" s="39"/>
    </row>
    <row r="96" spans="2:54" s="31" customFormat="1" ht="26.25" customHeight="1" x14ac:dyDescent="0.25">
      <c r="B96" s="196" t="s">
        <v>335</v>
      </c>
      <c r="C96" s="197"/>
      <c r="D96" s="198"/>
      <c r="E96" s="179" t="s">
        <v>336</v>
      </c>
      <c r="F96" s="129"/>
      <c r="G96" s="129"/>
      <c r="H96" s="129"/>
      <c r="I96" s="129"/>
      <c r="J96" s="129"/>
      <c r="K96" s="129"/>
      <c r="L96" s="129"/>
      <c r="M96" s="129"/>
      <c r="N96" s="129"/>
      <c r="O96" s="129"/>
      <c r="P96" s="129"/>
      <c r="Q96" s="129"/>
      <c r="R96" s="129"/>
      <c r="S96" s="129"/>
      <c r="T96" s="129"/>
      <c r="U96" s="129"/>
      <c r="V96" s="129"/>
      <c r="W96" s="129"/>
      <c r="X96" s="129"/>
      <c r="Y96" s="129"/>
      <c r="Z96" s="129"/>
      <c r="AA96" s="199">
        <f t="shared" si="4"/>
        <v>0</v>
      </c>
      <c r="AB96" s="247" t="str">
        <f>IF(ISNA(VLOOKUP(C96,Pay!$A$2:$F$3,3,FALSE)),"0",VLOOKUP(C96,Pay!$A$2:$F$3,3,FALSE))</f>
        <v>0</v>
      </c>
      <c r="AC96" s="248" t="str">
        <f>IF(ISNA(VLOOKUP(C96,Pay!$A$2:$F$3,4,FALSE)),"0",VLOOKUP(C96,Pay!$A$2:$F$3,4,FALSE))</f>
        <v>0</v>
      </c>
      <c r="AD96" s="200">
        <f t="shared" si="3"/>
        <v>0</v>
      </c>
      <c r="AE96" s="201">
        <f>IF(AND($Q$5="A",D96="T"),AA96*AD96,0)+IF(AND($Q$5="B",D96="T"),(AA96*AD96),0)+IF($Q$5&gt;="C",AA96*AD96)</f>
        <v>0</v>
      </c>
      <c r="BB96" s="39"/>
    </row>
    <row r="97" spans="2:54" s="31" customFormat="1" ht="26.25" customHeight="1" x14ac:dyDescent="0.25">
      <c r="B97" s="167" t="s">
        <v>269</v>
      </c>
      <c r="C97" s="168" t="str">
        <f>IF(ISNA(VLOOKUP(C96,Pay!$A$2:$F$3,2,FALSE)),"",VLOOKUP(C96,Pay!$A$2:$F$3,2,FALSE))</f>
        <v/>
      </c>
      <c r="D97" s="177"/>
      <c r="E97" s="101" t="s">
        <v>89</v>
      </c>
      <c r="F97" s="129"/>
      <c r="G97" s="129"/>
      <c r="H97" s="129"/>
      <c r="I97" s="129"/>
      <c r="J97" s="129"/>
      <c r="K97" s="129"/>
      <c r="L97" s="129"/>
      <c r="M97" s="129"/>
      <c r="N97" s="129"/>
      <c r="O97" s="129"/>
      <c r="P97" s="129"/>
      <c r="Q97" s="129"/>
      <c r="R97" s="129"/>
      <c r="S97" s="129"/>
      <c r="T97" s="129"/>
      <c r="U97" s="129"/>
      <c r="V97" s="129"/>
      <c r="W97" s="129"/>
      <c r="X97" s="129"/>
      <c r="Y97" s="129"/>
      <c r="Z97" s="129"/>
      <c r="AA97" s="130">
        <f t="shared" si="4"/>
        <v>0</v>
      </c>
      <c r="AB97" s="249" t="str">
        <f>IF(ISNA(VLOOKUP(C96,Pay!$A$2:$F$3,5,FALSE)),"0",VLOOKUP(C96,Pay!$A$2:$F$3,5,FALSE))</f>
        <v>0</v>
      </c>
      <c r="AC97" s="250" t="str">
        <f>IF(ISNA(VLOOKUP(C96,Pay!$A$2:$F$3,6,FALSE)),"0",VLOOKUP(C96,Pay!$A$2:$F$3,6,FALSE))</f>
        <v>0</v>
      </c>
      <c r="AD97" s="131">
        <f t="shared" si="3"/>
        <v>0</v>
      </c>
      <c r="AE97" s="132">
        <f>(AA97*AD97)</f>
        <v>0</v>
      </c>
      <c r="BB97" s="39"/>
    </row>
    <row r="98" spans="2:54" s="31" customFormat="1" ht="26.25" customHeight="1" x14ac:dyDescent="0.25">
      <c r="B98" s="196" t="s">
        <v>335</v>
      </c>
      <c r="C98" s="197"/>
      <c r="D98" s="198"/>
      <c r="E98" s="179" t="s">
        <v>336</v>
      </c>
      <c r="F98" s="129"/>
      <c r="G98" s="129"/>
      <c r="H98" s="129"/>
      <c r="I98" s="129"/>
      <c r="J98" s="129"/>
      <c r="K98" s="129"/>
      <c r="L98" s="129"/>
      <c r="M98" s="129"/>
      <c r="N98" s="129"/>
      <c r="O98" s="129"/>
      <c r="P98" s="129"/>
      <c r="Q98" s="129"/>
      <c r="R98" s="129"/>
      <c r="S98" s="129"/>
      <c r="T98" s="129"/>
      <c r="U98" s="129"/>
      <c r="V98" s="129"/>
      <c r="W98" s="129"/>
      <c r="X98" s="129"/>
      <c r="Y98" s="129"/>
      <c r="Z98" s="129"/>
      <c r="AA98" s="199">
        <f t="shared" si="4"/>
        <v>0</v>
      </c>
      <c r="AB98" s="247" t="str">
        <f>IF(ISNA(VLOOKUP(C98,Pay!$A$2:$F$3,3,FALSE)),"0",VLOOKUP(C98,Pay!$A$2:$F$3,3,FALSE))</f>
        <v>0</v>
      </c>
      <c r="AC98" s="248" t="str">
        <f>IF(ISNA(VLOOKUP(C98,Pay!$A$2:$F$3,4,FALSE)),"0",VLOOKUP(C98,Pay!$A$2:$F$3,4,FALSE))</f>
        <v>0</v>
      </c>
      <c r="AD98" s="200">
        <f t="shared" si="3"/>
        <v>0</v>
      </c>
      <c r="AE98" s="201">
        <f>IF(AND($Q$5="A",D98="T"),AA98*AD98,0)+IF(AND($Q$5="B",D98="T"),(AA98*AD98),0)+IF($Q$5&gt;="C",AA98*AD98)</f>
        <v>0</v>
      </c>
      <c r="BB98" s="39"/>
    </row>
    <row r="99" spans="2:54" s="31" customFormat="1" ht="26.25" customHeight="1" x14ac:dyDescent="0.25">
      <c r="B99" s="167" t="s">
        <v>269</v>
      </c>
      <c r="C99" s="168" t="str">
        <f>IF(ISNA(VLOOKUP(C98,Pay!$A$2:$F$3,2,FALSE)),"",VLOOKUP(C98,Pay!$A$2:$F$3,2,FALSE))</f>
        <v/>
      </c>
      <c r="D99" s="177"/>
      <c r="E99" s="101" t="s">
        <v>89</v>
      </c>
      <c r="F99" s="129"/>
      <c r="G99" s="129"/>
      <c r="H99" s="129"/>
      <c r="I99" s="129"/>
      <c r="J99" s="129"/>
      <c r="K99" s="129"/>
      <c r="L99" s="129"/>
      <c r="M99" s="129"/>
      <c r="N99" s="129"/>
      <c r="O99" s="129"/>
      <c r="P99" s="129"/>
      <c r="Q99" s="129"/>
      <c r="R99" s="129"/>
      <c r="S99" s="129"/>
      <c r="T99" s="129"/>
      <c r="U99" s="129"/>
      <c r="V99" s="129"/>
      <c r="W99" s="129"/>
      <c r="X99" s="129"/>
      <c r="Y99" s="129"/>
      <c r="Z99" s="129"/>
      <c r="AA99" s="130">
        <f t="shared" si="4"/>
        <v>0</v>
      </c>
      <c r="AB99" s="249" t="str">
        <f>IF(ISNA(VLOOKUP(C98,Pay!$A$2:$F$3,5,FALSE)),"0",VLOOKUP(C98,Pay!$A$2:$F$3,5,FALSE))</f>
        <v>0</v>
      </c>
      <c r="AC99" s="250" t="str">
        <f>IF(ISNA(VLOOKUP(C98,Pay!$A$2:$F$3,6,FALSE)),"0",VLOOKUP(C98,Pay!$A$2:$F$3,6,FALSE))</f>
        <v>0</v>
      </c>
      <c r="AD99" s="131">
        <f t="shared" si="3"/>
        <v>0</v>
      </c>
      <c r="AE99" s="132">
        <f>(AA99*AD99)</f>
        <v>0</v>
      </c>
      <c r="BB99" s="39"/>
    </row>
    <row r="100" spans="2:54" s="31" customFormat="1" ht="26.25" customHeight="1" x14ac:dyDescent="0.25">
      <c r="B100" s="196" t="s">
        <v>335</v>
      </c>
      <c r="C100" s="197"/>
      <c r="D100" s="198"/>
      <c r="E100" s="179" t="s">
        <v>336</v>
      </c>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99">
        <f t="shared" si="4"/>
        <v>0</v>
      </c>
      <c r="AB100" s="247" t="str">
        <f>IF(ISNA(VLOOKUP(C100,Pay!$A$2:$F$3,3,FALSE)),"0",VLOOKUP(C100,Pay!$A$2:$F$3,3,FALSE))</f>
        <v>0</v>
      </c>
      <c r="AC100" s="248" t="str">
        <f>IF(ISNA(VLOOKUP(C100,Pay!$A$2:$F$3,4,FALSE)),"0",VLOOKUP(C100,Pay!$A$2:$F$3,4,FALSE))</f>
        <v>0</v>
      </c>
      <c r="AD100" s="200">
        <f t="shared" si="3"/>
        <v>0</v>
      </c>
      <c r="AE100" s="201">
        <f>IF(AND($Q$5="A",D100="T"),AA100*AD100,0)+IF(AND($Q$5="B",D100="T"),(AA100*AD100),0)+IF($Q$5&gt;="C",AA100*AD100)</f>
        <v>0</v>
      </c>
      <c r="BB100" s="39"/>
    </row>
    <row r="101" spans="2:54" s="31" customFormat="1" ht="26.25" customHeight="1" x14ac:dyDescent="0.25">
      <c r="B101" s="167" t="s">
        <v>269</v>
      </c>
      <c r="C101" s="168" t="str">
        <f>IF(ISNA(VLOOKUP(C100,Pay!$A$2:$F$3,2,FALSE)),"",VLOOKUP(C100,Pay!$A$2:$F$3,2,FALSE))</f>
        <v/>
      </c>
      <c r="D101" s="177"/>
      <c r="E101" s="101" t="s">
        <v>89</v>
      </c>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f t="shared" si="4"/>
        <v>0</v>
      </c>
      <c r="AB101" s="249" t="str">
        <f>IF(ISNA(VLOOKUP(C100,Pay!$A$2:$F$3,5,FALSE)),"0",VLOOKUP(C100,Pay!$A$2:$F$3,5,FALSE))</f>
        <v>0</v>
      </c>
      <c r="AC101" s="250" t="str">
        <f>IF(ISNA(VLOOKUP(C100,Pay!$A$2:$F$3,6,FALSE)),"0",VLOOKUP(C100,Pay!$A$2:$F$3,6,FALSE))</f>
        <v>0</v>
      </c>
      <c r="AD101" s="131">
        <f t="shared" si="3"/>
        <v>0</v>
      </c>
      <c r="AE101" s="132">
        <f>(AA101*AD101)</f>
        <v>0</v>
      </c>
      <c r="BB101" s="39"/>
    </row>
    <row r="102" spans="2:54" s="31" customFormat="1" ht="26.25" customHeight="1" x14ac:dyDescent="0.25">
      <c r="B102" s="196" t="s">
        <v>335</v>
      </c>
      <c r="C102" s="197"/>
      <c r="D102" s="198"/>
      <c r="E102" s="179" t="s">
        <v>336</v>
      </c>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99">
        <f t="shared" si="4"/>
        <v>0</v>
      </c>
      <c r="AB102" s="247" t="str">
        <f>IF(ISNA(VLOOKUP(C102,Pay!$A$2:$F$3,3,FALSE)),"0",VLOOKUP(C102,Pay!$A$2:$F$3,3,FALSE))</f>
        <v>0</v>
      </c>
      <c r="AC102" s="248" t="str">
        <f>IF(ISNA(VLOOKUP(C102,Pay!$A$2:$F$3,4,FALSE)),"0",VLOOKUP(C102,Pay!$A$2:$F$3,4,FALSE))</f>
        <v>0</v>
      </c>
      <c r="AD102" s="200">
        <f t="shared" si="3"/>
        <v>0</v>
      </c>
      <c r="AE102" s="201">
        <f>IF(AND($Q$5="A",D102="T"),AA102*AD102,0)+IF(AND($Q$5="B",D102="T"),(AA102*AD102),0)+IF($Q$5&gt;="C",AA102*AD102)</f>
        <v>0</v>
      </c>
      <c r="BB102" s="39"/>
    </row>
    <row r="103" spans="2:54" s="31" customFormat="1" ht="26.25" customHeight="1" x14ac:dyDescent="0.25">
      <c r="B103" s="167" t="s">
        <v>269</v>
      </c>
      <c r="C103" s="168" t="str">
        <f>IF(ISNA(VLOOKUP(C102,Pay!$A$2:$F$3,2,FALSE)),"",VLOOKUP(C102,Pay!$A$2:$F$3,2,FALSE))</f>
        <v/>
      </c>
      <c r="D103" s="177"/>
      <c r="E103" s="101" t="s">
        <v>89</v>
      </c>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30">
        <f t="shared" si="4"/>
        <v>0</v>
      </c>
      <c r="AB103" s="249" t="str">
        <f>IF(ISNA(VLOOKUP(C102,Pay!$A$2:$F$3,5,FALSE)),"0",VLOOKUP(C102,Pay!$A$2:$F$3,5,FALSE))</f>
        <v>0</v>
      </c>
      <c r="AC103" s="250" t="str">
        <f>IF(ISNA(VLOOKUP(C102,Pay!$A$2:$F$3,6,FALSE)),"0",VLOOKUP(C102,Pay!$A$2:$F$3,6,FALSE))</f>
        <v>0</v>
      </c>
      <c r="AD103" s="131">
        <f t="shared" si="3"/>
        <v>0</v>
      </c>
      <c r="AE103" s="132">
        <f>(AA103*AD103)</f>
        <v>0</v>
      </c>
      <c r="BB103" s="39"/>
    </row>
    <row r="104" spans="2:54" s="31" customFormat="1" ht="26.25" customHeight="1" x14ac:dyDescent="0.25">
      <c r="B104" s="196" t="s">
        <v>335</v>
      </c>
      <c r="C104" s="197"/>
      <c r="D104" s="198"/>
      <c r="E104" s="179" t="s">
        <v>336</v>
      </c>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99">
        <f t="shared" si="4"/>
        <v>0</v>
      </c>
      <c r="AB104" s="247" t="str">
        <f>IF(ISNA(VLOOKUP(C104,Pay!$A$2:$F$3,3,FALSE)),"0",VLOOKUP(C104,Pay!$A$2:$F$3,3,FALSE))</f>
        <v>0</v>
      </c>
      <c r="AC104" s="248" t="str">
        <f>IF(ISNA(VLOOKUP(C104,Pay!$A$2:$F$3,4,FALSE)),"0",VLOOKUP(C104,Pay!$A$2:$F$3,4,FALSE))</f>
        <v>0</v>
      </c>
      <c r="AD104" s="200">
        <f t="shared" si="3"/>
        <v>0</v>
      </c>
      <c r="AE104" s="201">
        <f>IF(AND($Q$5="A",D104="T"),AA104*AD104,0)+IF(AND($Q$5="B",D104="T"),(AA104*AD104),0)+IF($Q$5&gt;="C",AA104*AD104)</f>
        <v>0</v>
      </c>
      <c r="BB104" s="39"/>
    </row>
    <row r="105" spans="2:54" s="31" customFormat="1" ht="26.25" customHeight="1" x14ac:dyDescent="0.25">
      <c r="B105" s="167" t="s">
        <v>269</v>
      </c>
      <c r="C105" s="168" t="str">
        <f>IF(ISNA(VLOOKUP(C104,Pay!$A$2:$F$3,2,FALSE)),"",VLOOKUP(C104,Pay!$A$2:$F$3,2,FALSE))</f>
        <v/>
      </c>
      <c r="D105" s="177"/>
      <c r="E105" s="101" t="s">
        <v>89</v>
      </c>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30">
        <f t="shared" si="4"/>
        <v>0</v>
      </c>
      <c r="AB105" s="249" t="str">
        <f>IF(ISNA(VLOOKUP(C104,Pay!$A$2:$F$3,5,FALSE)),"0",VLOOKUP(C104,Pay!$A$2:$F$3,5,FALSE))</f>
        <v>0</v>
      </c>
      <c r="AC105" s="250" t="str">
        <f>IF(ISNA(VLOOKUP(C104,Pay!$A$2:$F$3,6,FALSE)),"0",VLOOKUP(C104,Pay!$A$2:$F$3,6,FALSE))</f>
        <v>0</v>
      </c>
      <c r="AD105" s="131">
        <f t="shared" si="3"/>
        <v>0</v>
      </c>
      <c r="AE105" s="132">
        <f>(AA105*AD105)</f>
        <v>0</v>
      </c>
      <c r="BB105" s="39"/>
    </row>
    <row r="106" spans="2:54" s="31" customFormat="1" ht="26.25" customHeight="1" x14ac:dyDescent="0.25">
      <c r="B106" s="196" t="s">
        <v>335</v>
      </c>
      <c r="C106" s="197"/>
      <c r="D106" s="198"/>
      <c r="E106" s="179" t="s">
        <v>336</v>
      </c>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99">
        <f t="shared" si="4"/>
        <v>0</v>
      </c>
      <c r="AB106" s="247" t="str">
        <f>IF(ISNA(VLOOKUP(C106,Pay!$A$2:$F$3,3,FALSE)),"0",VLOOKUP(C106,Pay!$A$2:$F$3,3,FALSE))</f>
        <v>0</v>
      </c>
      <c r="AC106" s="248" t="str">
        <f>IF(ISNA(VLOOKUP(C106,Pay!$A$2:$F$3,4,FALSE)),"0",VLOOKUP(C106,Pay!$A$2:$F$3,4,FALSE))</f>
        <v>0</v>
      </c>
      <c r="AD106" s="200">
        <f t="shared" si="3"/>
        <v>0</v>
      </c>
      <c r="AE106" s="201">
        <f>IF(AND($Q$5="A",D106="T"),AA106*AD106,0)+IF(AND($Q$5="B",D106="T"),(AA106*AD106),0)+IF($Q$5&gt;="C",AA106*AD106)</f>
        <v>0</v>
      </c>
      <c r="BB106" s="39"/>
    </row>
    <row r="107" spans="2:54" s="31" customFormat="1" ht="26.25" customHeight="1" x14ac:dyDescent="0.25">
      <c r="B107" s="167" t="s">
        <v>269</v>
      </c>
      <c r="C107" s="168" t="str">
        <f>IF(ISNA(VLOOKUP(C106,Pay!$A$2:$F$3,2,FALSE)),"",VLOOKUP(C106,Pay!$A$2:$F$3,2,FALSE))</f>
        <v/>
      </c>
      <c r="D107" s="177"/>
      <c r="E107" s="101" t="s">
        <v>89</v>
      </c>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30">
        <f t="shared" si="4"/>
        <v>0</v>
      </c>
      <c r="AB107" s="249" t="str">
        <f>IF(ISNA(VLOOKUP(C106,Pay!$A$2:$F$3,5,FALSE)),"0",VLOOKUP(C106,Pay!$A$2:$F$3,5,FALSE))</f>
        <v>0</v>
      </c>
      <c r="AC107" s="250" t="str">
        <f>IF(ISNA(VLOOKUP(C106,Pay!$A$2:$F$3,6,FALSE)),"0",VLOOKUP(C106,Pay!$A$2:$F$3,6,FALSE))</f>
        <v>0</v>
      </c>
      <c r="AD107" s="131">
        <f t="shared" si="3"/>
        <v>0</v>
      </c>
      <c r="AE107" s="132">
        <f>(AA107*AD107)</f>
        <v>0</v>
      </c>
      <c r="BB107" s="39"/>
    </row>
    <row r="108" spans="2:54" s="31" customFormat="1" ht="26.25" customHeight="1" x14ac:dyDescent="0.25">
      <c r="B108" s="196" t="s">
        <v>335</v>
      </c>
      <c r="C108" s="197"/>
      <c r="D108" s="198"/>
      <c r="E108" s="179" t="s">
        <v>336</v>
      </c>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99">
        <f t="shared" si="4"/>
        <v>0</v>
      </c>
      <c r="AB108" s="247" t="str">
        <f>IF(ISNA(VLOOKUP(C108,Pay!$A$2:$F$3,3,FALSE)),"0",VLOOKUP(C108,Pay!$A$2:$F$3,3,FALSE))</f>
        <v>0</v>
      </c>
      <c r="AC108" s="248" t="str">
        <f>IF(ISNA(VLOOKUP(C108,Pay!$A$2:$F$3,4,FALSE)),"0",VLOOKUP(C108,Pay!$A$2:$F$3,4,FALSE))</f>
        <v>0</v>
      </c>
      <c r="AD108" s="200">
        <f t="shared" si="3"/>
        <v>0</v>
      </c>
      <c r="AE108" s="201">
        <f>IF(AND($Q$5="A",D108="T"),AA108*AD108,0)+IF(AND($Q$5="B",D108="T"),(AA108*AD108),0)+IF($Q$5&gt;="C",AA108*AD108)</f>
        <v>0</v>
      </c>
      <c r="BB108" s="39"/>
    </row>
    <row r="109" spans="2:54" s="31" customFormat="1" ht="26.25" customHeight="1" x14ac:dyDescent="0.25">
      <c r="B109" s="167" t="s">
        <v>269</v>
      </c>
      <c r="C109" s="168" t="str">
        <f>IF(ISNA(VLOOKUP(C108,Pay!$A$2:$F$3,2,FALSE)),"",VLOOKUP(C108,Pay!$A$2:$F$3,2,FALSE))</f>
        <v/>
      </c>
      <c r="D109" s="177"/>
      <c r="E109" s="101" t="s">
        <v>89</v>
      </c>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30">
        <f t="shared" si="4"/>
        <v>0</v>
      </c>
      <c r="AB109" s="249" t="str">
        <f>IF(ISNA(VLOOKUP(C108,Pay!$A$2:$F$3,5,FALSE)),"0",VLOOKUP(C108,Pay!$A$2:$F$3,5,FALSE))</f>
        <v>0</v>
      </c>
      <c r="AC109" s="250" t="str">
        <f>IF(ISNA(VLOOKUP(C108,Pay!$A$2:$F$3,6,FALSE)),"0",VLOOKUP(C108,Pay!$A$2:$F$3,6,FALSE))</f>
        <v>0</v>
      </c>
      <c r="AD109" s="131">
        <f t="shared" si="3"/>
        <v>0</v>
      </c>
      <c r="AE109" s="132">
        <f>(AA109*AD109)</f>
        <v>0</v>
      </c>
      <c r="BB109" s="39"/>
    </row>
    <row r="110" spans="2:54" s="31" customFormat="1" ht="26.25" customHeight="1" x14ac:dyDescent="0.25">
      <c r="B110" s="196" t="s">
        <v>335</v>
      </c>
      <c r="C110" s="197"/>
      <c r="D110" s="198"/>
      <c r="E110" s="179" t="s">
        <v>336</v>
      </c>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99">
        <f t="shared" si="4"/>
        <v>0</v>
      </c>
      <c r="AB110" s="247" t="str">
        <f>IF(ISNA(VLOOKUP(C110,Pay!$A$2:$F$3,3,FALSE)),"0",VLOOKUP(C110,Pay!$A$2:$F$3,3,FALSE))</f>
        <v>0</v>
      </c>
      <c r="AC110" s="248" t="str">
        <f>IF(ISNA(VLOOKUP(C110,Pay!$A$2:$F$3,4,FALSE)),"0",VLOOKUP(C110,Pay!$A$2:$F$3,4,FALSE))</f>
        <v>0</v>
      </c>
      <c r="AD110" s="200">
        <f t="shared" si="3"/>
        <v>0</v>
      </c>
      <c r="AE110" s="201">
        <f>IF(AND($Q$5="A",D110="T"),AA110*AD110,0)+IF(AND($Q$5="B",D110="T"),(AA110*AD110),0)+IF($Q$5&gt;="C",AA110*AD110)</f>
        <v>0</v>
      </c>
      <c r="BB110" s="39"/>
    </row>
    <row r="111" spans="2:54" s="31" customFormat="1" ht="26.25" customHeight="1" x14ac:dyDescent="0.25">
      <c r="B111" s="167" t="s">
        <v>269</v>
      </c>
      <c r="C111" s="168" t="str">
        <f>IF(ISNA(VLOOKUP(C110,Pay!$A$2:$F$3,2,FALSE)),"",VLOOKUP(C110,Pay!$A$2:$F$3,2,FALSE))</f>
        <v/>
      </c>
      <c r="D111" s="177"/>
      <c r="E111" s="101" t="s">
        <v>89</v>
      </c>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30">
        <f t="shared" si="4"/>
        <v>0</v>
      </c>
      <c r="AB111" s="249" t="str">
        <f>IF(ISNA(VLOOKUP(C110,Pay!$A$2:$F$3,5,FALSE)),"0",VLOOKUP(C110,Pay!$A$2:$F$3,5,FALSE))</f>
        <v>0</v>
      </c>
      <c r="AC111" s="250" t="str">
        <f>IF(ISNA(VLOOKUP(C110,Pay!$A$2:$F$3,6,FALSE)),"0",VLOOKUP(C110,Pay!$A$2:$F$3,6,FALSE))</f>
        <v>0</v>
      </c>
      <c r="AD111" s="131">
        <f t="shared" si="3"/>
        <v>0</v>
      </c>
      <c r="AE111" s="132">
        <f>(AA111*AD111)</f>
        <v>0</v>
      </c>
      <c r="BB111" s="39"/>
    </row>
    <row r="112" spans="2:54" s="31" customFormat="1" ht="26.25" customHeight="1" x14ac:dyDescent="0.25">
      <c r="B112" s="196" t="s">
        <v>335</v>
      </c>
      <c r="C112" s="197"/>
      <c r="D112" s="198"/>
      <c r="E112" s="179" t="s">
        <v>336</v>
      </c>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99">
        <f t="shared" si="4"/>
        <v>0</v>
      </c>
      <c r="AB112" s="247" t="str">
        <f>IF(ISNA(VLOOKUP(C112,Pay!$A$2:$F$3,3,FALSE)),"0",VLOOKUP(C112,Pay!$A$2:$F$3,3,FALSE))</f>
        <v>0</v>
      </c>
      <c r="AC112" s="248" t="str">
        <f>IF(ISNA(VLOOKUP(C112,Pay!$A$2:$F$3,4,FALSE)),"0",VLOOKUP(C112,Pay!$A$2:$F$3,4,FALSE))</f>
        <v>0</v>
      </c>
      <c r="AD112" s="200">
        <f t="shared" si="3"/>
        <v>0</v>
      </c>
      <c r="AE112" s="201">
        <f>IF(AND($Q$5="A",D112="T"),AA112*AD112,0)+IF(AND($Q$5="B",D112="T"),(AA112*AD112),0)+IF($Q$5&gt;="C",AA112*AD112)</f>
        <v>0</v>
      </c>
      <c r="BB112" s="39"/>
    </row>
    <row r="113" spans="2:54" s="31" customFormat="1" ht="26.25" customHeight="1" x14ac:dyDescent="0.25">
      <c r="B113" s="167" t="s">
        <v>269</v>
      </c>
      <c r="C113" s="168" t="str">
        <f>IF(ISNA(VLOOKUP(C112,Pay!$A$2:$F$3,2,FALSE)),"",VLOOKUP(C112,Pay!$A$2:$F$3,2,FALSE))</f>
        <v/>
      </c>
      <c r="D113" s="177"/>
      <c r="E113" s="101" t="s">
        <v>89</v>
      </c>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30">
        <f t="shared" si="4"/>
        <v>0</v>
      </c>
      <c r="AB113" s="249" t="str">
        <f>IF(ISNA(VLOOKUP(C112,Pay!$A$2:$F$3,5,FALSE)),"0",VLOOKUP(C112,Pay!$A$2:$F$3,5,FALSE))</f>
        <v>0</v>
      </c>
      <c r="AC113" s="250" t="str">
        <f>IF(ISNA(VLOOKUP(C112,Pay!$A$2:$F$3,6,FALSE)),"0",VLOOKUP(C112,Pay!$A$2:$F$3,6,FALSE))</f>
        <v>0</v>
      </c>
      <c r="AD113" s="131">
        <f t="shared" si="3"/>
        <v>0</v>
      </c>
      <c r="AE113" s="132">
        <f>(AA113*AD113)</f>
        <v>0</v>
      </c>
      <c r="BB113" s="39"/>
    </row>
  </sheetData>
  <mergeCells count="43">
    <mergeCell ref="B2:AE2"/>
    <mergeCell ref="B3:AE3"/>
    <mergeCell ref="B4:M4"/>
    <mergeCell ref="N4:P4"/>
    <mergeCell ref="Q4:S4"/>
    <mergeCell ref="T4:Z4"/>
    <mergeCell ref="AA4:AD4"/>
    <mergeCell ref="AA5:AD5"/>
    <mergeCell ref="B6:C11"/>
    <mergeCell ref="D6:D11"/>
    <mergeCell ref="E6:E11"/>
    <mergeCell ref="F6:Z8"/>
    <mergeCell ref="F9:F11"/>
    <mergeCell ref="L9:L11"/>
    <mergeCell ref="B5:M5"/>
    <mergeCell ref="N5:P5"/>
    <mergeCell ref="Q5:S5"/>
    <mergeCell ref="T5:Z5"/>
    <mergeCell ref="G9:G11"/>
    <mergeCell ref="H9:H11"/>
    <mergeCell ref="I9:I11"/>
    <mergeCell ref="J9:J11"/>
    <mergeCell ref="K9:K11"/>
    <mergeCell ref="X9:X11"/>
    <mergeCell ref="M9:M11"/>
    <mergeCell ref="N9:N11"/>
    <mergeCell ref="O9:O11"/>
    <mergeCell ref="P9:P11"/>
    <mergeCell ref="Q9:Q11"/>
    <mergeCell ref="R9:R11"/>
    <mergeCell ref="S9:S11"/>
    <mergeCell ref="T9:T11"/>
    <mergeCell ref="U9:U11"/>
    <mergeCell ref="V9:V11"/>
    <mergeCell ref="W9:W11"/>
    <mergeCell ref="Y9:Y11"/>
    <mergeCell ref="Z9:Z11"/>
    <mergeCell ref="AA9:AE9"/>
    <mergeCell ref="AA10:AA11"/>
    <mergeCell ref="AB10:AB11"/>
    <mergeCell ref="AC10:AC11"/>
    <mergeCell ref="AD10:AD11"/>
    <mergeCell ref="AE10:AE11"/>
  </mergeCells>
  <dataValidations count="6">
    <dataValidation type="list" allowBlank="1" showInputMessage="1" showErrorMessage="1" sqref="C12 C88 C110 C14 C16 C18 C20 C22 C24 C26 C28 C30 C32 C34 C36 C38 C40 C42 C44 C46 C48 C50 C52 C54 C56 C58 C60 C62 C64 C66 C68 C70 C72 C74 C76 C78 C80 C82 C84 C86 C90 C92 C94 C96 C98 C100 C102 C104 C106 C108 C112">
      <formula1>Employee</formula1>
    </dataValidation>
    <dataValidation type="list" allowBlank="1" showInputMessage="1" showErrorMessage="1" sqref="AE4">
      <formula1>$AI$3:$AI$4</formula1>
    </dataValidation>
    <dataValidation type="custom" allowBlank="1" showInputMessage="1" showErrorMessage="1" sqref="F89:Z89 F23:Z23 F27:Z27 F29:Z29 F31:Z31 F21:Z21 F17:Z17 F19:Z19 F15:Z15 F111:Z111 F13:Z13 F25:Z25 F33:Z33 F35:Z35 F37:Z37 F39:Z39 F41:Z41 F43:Z43 F45:Z45 F47:Z47 F49:Z49 F51:Z51 F53:Z53 F55:Z55 F57:Z57 F59:Z59 F61:Z61 F63:Z63 F65:Z65 F67:Z67 F69:Z69 F71:Z71 F73:Z73 F75:Z75 F77:Z77 F79:Z79 F81:Z81 F83:Z83 F85:Z85 F87:Z87 F91:Z91 F93:Z93 F95:Z95 F97:Z97 F99:Z99 F101:Z101 F103:Z103 F105:Z105 F107:Z107 F109:Z109 F113:Z113">
      <formula1>SUM(F12:F13)&lt;=24</formula1>
    </dataValidation>
    <dataValidation type="custom" allowBlank="1" showInputMessage="1" showErrorMessage="1" sqref="F12:Z12 F22:Z22 F24:Z24 F28:Z28 F30:Z30 F32:Z32 F16:Z16 F18:Z18 F20:Z20 F110:Z110 F14:Z14 F26:Z26 F88:Z88 F34:Z34 F36:Z36 F38:Z38 F40:Z40 F42:Z42 F44:Z44 F46:Z46 F48:Z48 F50:Z50 F52:Z52 F54:Z54 F56:Z56 F58:Z58 F60:Z60 F62:Z62 F64:Z64 F66:Z66 F68:Z68 F70:Z70 F72:Z72 F74:Z74 F76:Z76 F78:Z78 F80:Z80 F82:Z82 F84:Z84 F86:Z86 F90:Z90 F92:Z92 F94:Z94 F96:Z96 F98:Z98 F100:Z100 F102:Z102 F104:Z104 F106:Z106 F108:Z108 F112:Z112">
      <formula1>SUM(F12:F13)&lt;=24</formula1>
    </dataValidation>
    <dataValidation type="list" allowBlank="1" showInputMessage="1" showErrorMessage="1" sqref="D12:D113">
      <formula1>$AH$3:$AH$8</formula1>
    </dataValidation>
    <dataValidation type="list" allowBlank="1" showInputMessage="1" showErrorMessage="1" sqref="BB16 BB28 BB24 BB34 BB6:BB8 BB20 BB4 BB10 BB12">
      <formula1>PAYROLLDATA</formula1>
    </dataValidation>
  </dataValidations>
  <printOptions horizontalCentered="1" verticalCentered="1"/>
  <pageMargins left="0.25" right="0.25" top="0.55000000000000004" bottom="0.36" header="0.25" footer="0.19"/>
  <pageSetup scale="58" orientation="landscape" blackAndWhite="1" r:id="rId1"/>
  <headerFooter alignWithMargins="0">
    <oddFooter>&amp;CFORCE ACCOUNT LABOR PAGE &amp;P OF &amp;N</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4">
    <tabColor indexed="15"/>
  </sheetPr>
  <dimension ref="B1:AL39"/>
  <sheetViews>
    <sheetView showGridLines="0" showZeros="0" zoomScale="85" zoomScaleNormal="85" zoomScaleSheetLayoutView="64" workbookViewId="0">
      <pane xSplit="8" ySplit="8" topLeftCell="I9" activePane="bottomRight" state="frozen"/>
      <selection pane="topRight" activeCell="I1" sqref="I1"/>
      <selection pane="bottomLeft" activeCell="A9" sqref="A9"/>
      <selection pane="bottomRight" activeCell="I8" sqref="I8:AC8"/>
    </sheetView>
  </sheetViews>
  <sheetFormatPr defaultColWidth="9.109375" defaultRowHeight="13.2" x14ac:dyDescent="0.25"/>
  <cols>
    <col min="1" max="1" width="2.6640625" style="1" customWidth="1"/>
    <col min="2" max="2" width="24.6640625" style="1" customWidth="1"/>
    <col min="3" max="3" width="20.5546875" style="1" customWidth="1"/>
    <col min="4" max="4" width="5.5546875" style="1" customWidth="1"/>
    <col min="5" max="5" width="8.6640625" style="1" customWidth="1"/>
    <col min="6" max="6" width="5.33203125" style="1" customWidth="1"/>
    <col min="7" max="7" width="7" style="1" customWidth="1"/>
    <col min="8" max="8" width="10.6640625" style="1" customWidth="1"/>
    <col min="9" max="29" width="5.5546875" style="1" customWidth="1"/>
    <col min="30" max="30" width="7.88671875" style="1" customWidth="1"/>
    <col min="31" max="31" width="18.6640625" style="1" customWidth="1"/>
    <col min="32" max="32" width="5.44140625" style="2" customWidth="1"/>
    <col min="33" max="33" width="3.109375" style="1" customWidth="1"/>
    <col min="34" max="34" width="3.5546875" style="1" hidden="1" customWidth="1"/>
    <col min="35" max="36" width="4.33203125" style="1" customWidth="1"/>
    <col min="37" max="37" width="3.5546875" style="1" customWidth="1"/>
    <col min="38" max="38" width="9.109375" style="1" customWidth="1"/>
    <col min="39" max="39" width="8.88671875" style="1" customWidth="1"/>
    <col min="40" max="40" width="9.109375" style="1" customWidth="1"/>
    <col min="41" max="16384" width="9.109375" style="1"/>
  </cols>
  <sheetData>
    <row r="1" spans="2:38" s="34" customFormat="1" ht="13.8" thickBot="1" x14ac:dyDescent="0.3">
      <c r="B1" s="96"/>
      <c r="C1" s="92"/>
      <c r="D1" s="92"/>
      <c r="E1" s="92"/>
      <c r="F1" s="92"/>
      <c r="G1" s="92"/>
      <c r="I1" s="92"/>
      <c r="J1" s="92"/>
      <c r="K1" s="92"/>
      <c r="L1" s="92"/>
      <c r="M1" s="92"/>
      <c r="N1" s="92"/>
      <c r="O1" s="92"/>
      <c r="P1" s="92"/>
      <c r="Q1" s="92"/>
      <c r="R1" s="92"/>
      <c r="S1" s="92"/>
      <c r="T1" s="92"/>
      <c r="U1" s="92"/>
      <c r="V1" s="92"/>
      <c r="W1" s="92"/>
      <c r="X1" s="92"/>
      <c r="Y1" s="92"/>
      <c r="Z1" s="92"/>
      <c r="AA1" s="92"/>
      <c r="AB1" s="92"/>
      <c r="AC1" s="92"/>
      <c r="AD1" s="92"/>
      <c r="AF1" s="97"/>
      <c r="AG1" s="97"/>
    </row>
    <row r="2" spans="2:38" s="34" customFormat="1" ht="17.25" customHeight="1" x14ac:dyDescent="0.25">
      <c r="B2" s="557" t="s">
        <v>361</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9"/>
      <c r="AF2" s="35"/>
      <c r="AG2" s="35"/>
    </row>
    <row r="3" spans="2:38" s="34" customFormat="1" ht="30" customHeight="1" thickBot="1" x14ac:dyDescent="0.3">
      <c r="B3" s="560" t="s">
        <v>365</v>
      </c>
      <c r="C3" s="561"/>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5"/>
      <c r="AG3" s="35"/>
      <c r="AH3" s="34" t="s">
        <v>322</v>
      </c>
    </row>
    <row r="4" spans="2:38" s="31" customFormat="1" ht="21" customHeight="1" x14ac:dyDescent="0.25">
      <c r="B4" s="571" t="s">
        <v>326</v>
      </c>
      <c r="C4" s="565"/>
      <c r="D4" s="565"/>
      <c r="E4" s="565"/>
      <c r="F4" s="565"/>
      <c r="G4" s="565"/>
      <c r="H4" s="565"/>
      <c r="I4" s="565"/>
      <c r="J4" s="565"/>
      <c r="K4" s="565"/>
      <c r="L4" s="565"/>
      <c r="M4" s="565"/>
      <c r="N4" s="565"/>
      <c r="O4" s="565"/>
      <c r="P4" s="565"/>
      <c r="Q4" s="565"/>
      <c r="R4" s="565"/>
      <c r="S4" s="565"/>
      <c r="T4" s="566"/>
      <c r="U4" s="564" t="s">
        <v>267</v>
      </c>
      <c r="V4" s="565"/>
      <c r="W4" s="566"/>
      <c r="X4" s="564" t="s">
        <v>328</v>
      </c>
      <c r="Y4" s="565"/>
      <c r="Z4" s="566"/>
      <c r="AA4" s="564" t="s">
        <v>327</v>
      </c>
      <c r="AB4" s="565"/>
      <c r="AC4" s="565"/>
      <c r="AD4" s="565"/>
      <c r="AE4" s="567"/>
      <c r="AF4" s="36"/>
      <c r="AG4" s="36"/>
      <c r="AH4" s="34" t="s">
        <v>325</v>
      </c>
      <c r="AI4" s="1"/>
      <c r="AJ4" s="1"/>
      <c r="AK4" s="1"/>
      <c r="AL4" s="1"/>
    </row>
    <row r="5" spans="2:38" s="31" customFormat="1" ht="21" customHeight="1" thickBot="1" x14ac:dyDescent="0.3">
      <c r="B5" s="568">
        <f>'FILL OUT FIRST - TOC'!$F$5</f>
        <v>0</v>
      </c>
      <c r="C5" s="569"/>
      <c r="D5" s="569"/>
      <c r="E5" s="569"/>
      <c r="F5" s="569"/>
      <c r="G5" s="569"/>
      <c r="H5" s="569"/>
      <c r="I5" s="569"/>
      <c r="J5" s="569"/>
      <c r="K5" s="569"/>
      <c r="L5" s="569"/>
      <c r="M5" s="569"/>
      <c r="N5" s="569"/>
      <c r="O5" s="569"/>
      <c r="P5" s="569"/>
      <c r="Q5" s="569"/>
      <c r="R5" s="569"/>
      <c r="S5" s="569"/>
      <c r="T5" s="570"/>
      <c r="U5" s="541">
        <f>'FILL OUT FIRST - TOC'!$F$7</f>
        <v>0</v>
      </c>
      <c r="V5" s="542"/>
      <c r="W5" s="543"/>
      <c r="X5" s="541">
        <f>'FILL OUT FIRST - TOC'!$F$6</f>
        <v>0</v>
      </c>
      <c r="Y5" s="542"/>
      <c r="Z5" s="543"/>
      <c r="AA5" s="541">
        <f>'FILL OUT FIRST - TOC'!$F$4</f>
        <v>0</v>
      </c>
      <c r="AB5" s="542"/>
      <c r="AC5" s="542"/>
      <c r="AD5" s="542"/>
      <c r="AE5" s="556"/>
      <c r="AF5" s="36"/>
      <c r="AG5" s="36"/>
      <c r="AH5" s="1"/>
      <c r="AI5" s="1"/>
      <c r="AJ5" s="1"/>
      <c r="AK5" s="1"/>
      <c r="AL5" s="1"/>
    </row>
    <row r="6" spans="2:38" s="31" customFormat="1" ht="13.8" x14ac:dyDescent="0.25">
      <c r="B6" s="550" t="s">
        <v>371</v>
      </c>
      <c r="C6" s="551"/>
      <c r="D6" s="551"/>
      <c r="E6" s="551"/>
      <c r="F6" s="551"/>
      <c r="G6" s="551"/>
      <c r="H6" s="552"/>
      <c r="I6" s="544" t="s">
        <v>0</v>
      </c>
      <c r="J6" s="545"/>
      <c r="K6" s="545"/>
      <c r="L6" s="545"/>
      <c r="M6" s="545"/>
      <c r="N6" s="545"/>
      <c r="O6" s="545"/>
      <c r="P6" s="545"/>
      <c r="Q6" s="545"/>
      <c r="R6" s="545"/>
      <c r="S6" s="545"/>
      <c r="T6" s="545"/>
      <c r="U6" s="545"/>
      <c r="V6" s="545"/>
      <c r="W6" s="545"/>
      <c r="X6" s="545"/>
      <c r="Y6" s="545"/>
      <c r="Z6" s="545"/>
      <c r="AA6" s="545"/>
      <c r="AB6" s="545"/>
      <c r="AC6" s="546"/>
      <c r="AD6" s="215" t="s">
        <v>280</v>
      </c>
      <c r="AE6" s="216" t="s">
        <v>280</v>
      </c>
      <c r="AF6" s="36"/>
      <c r="AG6" s="36"/>
      <c r="AH6" s="1"/>
      <c r="AI6" s="1"/>
      <c r="AJ6" s="1"/>
      <c r="AK6" s="1"/>
      <c r="AL6" s="1"/>
    </row>
    <row r="7" spans="2:38" ht="13.8" thickBot="1" x14ac:dyDescent="0.3">
      <c r="B7" s="553"/>
      <c r="C7" s="554"/>
      <c r="D7" s="554"/>
      <c r="E7" s="554"/>
      <c r="F7" s="554"/>
      <c r="G7" s="554"/>
      <c r="H7" s="555"/>
      <c r="I7" s="547"/>
      <c r="J7" s="548"/>
      <c r="K7" s="548"/>
      <c r="L7" s="548"/>
      <c r="M7" s="548"/>
      <c r="N7" s="548"/>
      <c r="O7" s="548"/>
      <c r="P7" s="548"/>
      <c r="Q7" s="548"/>
      <c r="R7" s="548"/>
      <c r="S7" s="548"/>
      <c r="T7" s="548"/>
      <c r="U7" s="548"/>
      <c r="V7" s="548"/>
      <c r="W7" s="548"/>
      <c r="X7" s="548"/>
      <c r="Y7" s="548"/>
      <c r="Z7" s="548"/>
      <c r="AA7" s="548"/>
      <c r="AB7" s="548"/>
      <c r="AC7" s="549"/>
      <c r="AD7" s="217" t="s">
        <v>438</v>
      </c>
      <c r="AE7" s="218" t="s">
        <v>282</v>
      </c>
      <c r="AG7" s="2"/>
    </row>
    <row r="8" spans="2:38" s="103" customFormat="1" ht="39.75" customHeight="1" thickBot="1" x14ac:dyDescent="0.3">
      <c r="B8" s="212" t="s">
        <v>455</v>
      </c>
      <c r="C8" s="213" t="s">
        <v>373</v>
      </c>
      <c r="D8" s="213" t="s">
        <v>294</v>
      </c>
      <c r="E8" s="213" t="s">
        <v>258</v>
      </c>
      <c r="F8" s="213" t="s">
        <v>342</v>
      </c>
      <c r="G8" s="213" t="s">
        <v>372</v>
      </c>
      <c r="H8" s="214" t="s">
        <v>437</v>
      </c>
      <c r="I8" s="283">
        <f>'LABOR(Part 12)'!F9</f>
        <v>0</v>
      </c>
      <c r="J8" s="283">
        <f>'LABOR(Part 12)'!G9</f>
        <v>0</v>
      </c>
      <c r="K8" s="283">
        <f>'LABOR(Part 12)'!H9</f>
        <v>0</v>
      </c>
      <c r="L8" s="283">
        <f>'LABOR(Part 12)'!I9</f>
        <v>0</v>
      </c>
      <c r="M8" s="283">
        <f>'LABOR(Part 12)'!J9</f>
        <v>0</v>
      </c>
      <c r="N8" s="283">
        <f>'LABOR(Part 12)'!K9</f>
        <v>0</v>
      </c>
      <c r="O8" s="283">
        <f>'LABOR(Part 12)'!L9</f>
        <v>0</v>
      </c>
      <c r="P8" s="283">
        <f>'LABOR(Part 12)'!M9</f>
        <v>0</v>
      </c>
      <c r="Q8" s="283">
        <f>'LABOR(Part 12)'!N9</f>
        <v>0</v>
      </c>
      <c r="R8" s="283">
        <f>'LABOR(Part 12)'!O9</f>
        <v>0</v>
      </c>
      <c r="S8" s="283">
        <f>'LABOR(Part 12)'!P9</f>
        <v>0</v>
      </c>
      <c r="T8" s="283">
        <f>'LABOR(Part 12)'!Q9</f>
        <v>0</v>
      </c>
      <c r="U8" s="283">
        <f>'LABOR(Part 12)'!R9</f>
        <v>0</v>
      </c>
      <c r="V8" s="283">
        <f>'LABOR(Part 12)'!S9</f>
        <v>0</v>
      </c>
      <c r="W8" s="283">
        <f>'LABOR(Part 12)'!T9</f>
        <v>0</v>
      </c>
      <c r="X8" s="283">
        <f>'LABOR(Part 12)'!U9</f>
        <v>0</v>
      </c>
      <c r="Y8" s="283">
        <f>'LABOR(Part 12)'!V9</f>
        <v>0</v>
      </c>
      <c r="Z8" s="283">
        <f>'LABOR(Part 12)'!W9</f>
        <v>0</v>
      </c>
      <c r="AA8" s="283">
        <f>'LABOR(Part 12)'!X9</f>
        <v>0</v>
      </c>
      <c r="AB8" s="283">
        <f>'LABOR(Part 12)'!Y9</f>
        <v>0</v>
      </c>
      <c r="AC8" s="283">
        <f>'LABOR(Part 12)'!Z9</f>
        <v>0</v>
      </c>
      <c r="AD8" s="236">
        <f>SUM(AD9:AD999)</f>
        <v>0</v>
      </c>
      <c r="AE8" s="237">
        <f>SUM(AE9:AE999)</f>
        <v>0</v>
      </c>
      <c r="AF8" s="102"/>
      <c r="AG8" s="102"/>
    </row>
    <row r="9" spans="2:38" ht="25.5" customHeight="1" x14ac:dyDescent="0.25">
      <c r="B9" s="38"/>
      <c r="C9" s="264"/>
      <c r="D9" s="264"/>
      <c r="E9" s="168">
        <f>IF(ISNA(VLOOKUP(B9,Equiprate!$A$2:$I$3,3,FALSE)),"",VLOOKUP(B9,Equiprate!$A$2:$I$3,3,FALSE))</f>
        <v>0</v>
      </c>
      <c r="F9" s="158"/>
      <c r="G9" s="159">
        <f>IF(ISNA(VLOOKUP(B9,Equiprate!$A$2:$I$3,8,FALSE)),"",VLOOKUP(B9,Equiprate!$A$2:$I$3,8,FALSE))</f>
        <v>0</v>
      </c>
      <c r="H9" s="161">
        <f>IF(ISNA(VLOOKUP(B9,Equiprate!$A$2:$I$3,9,FALSE)),"0",VLOOKUP(B9,Equiprate!$A$2:$I$3,9,FALSE))</f>
        <v>0</v>
      </c>
      <c r="I9" s="160"/>
      <c r="J9" s="127"/>
      <c r="K9" s="127"/>
      <c r="L9" s="127"/>
      <c r="M9" s="127"/>
      <c r="N9" s="127"/>
      <c r="O9" s="127"/>
      <c r="P9" s="127"/>
      <c r="Q9" s="127"/>
      <c r="R9" s="127"/>
      <c r="S9" s="127"/>
      <c r="T9" s="127"/>
      <c r="U9" s="127"/>
      <c r="V9" s="127"/>
      <c r="W9" s="127"/>
      <c r="X9" s="127"/>
      <c r="Y9" s="127"/>
      <c r="Z9" s="127"/>
      <c r="AA9" s="127"/>
      <c r="AB9" s="127"/>
      <c r="AC9" s="162"/>
      <c r="AD9" s="163">
        <f>SUM(I9:AC9)</f>
        <v>0</v>
      </c>
      <c r="AE9" s="235">
        <f t="shared" ref="AE9:AE39" si="0">H9*AD9</f>
        <v>0</v>
      </c>
      <c r="AG9" s="2"/>
    </row>
    <row r="10" spans="2:38" ht="25.5" customHeight="1" x14ac:dyDescent="0.25">
      <c r="B10" s="38"/>
      <c r="C10" s="264"/>
      <c r="D10" s="264"/>
      <c r="E10" s="168">
        <f>IF(ISNA(VLOOKUP(B10,Equiprate!$A$2:$I$3,3,FALSE)),"",VLOOKUP(B10,Equiprate!$A$2:$I$3,3,FALSE))</f>
        <v>0</v>
      </c>
      <c r="F10" s="158"/>
      <c r="G10" s="159">
        <f>IF(ISNA(VLOOKUP(B10,Equiprate!$A$2:$I$3,8,FALSE)),"",VLOOKUP(B10,Equiprate!$A$2:$I$3,8,FALSE))</f>
        <v>0</v>
      </c>
      <c r="H10" s="161">
        <f>IF(ISNA(VLOOKUP(B10,Equiprate!$A$2:$I$3,9,FALSE)),"0",VLOOKUP(B10,Equiprate!$A$2:$I$3,9,FALSE))</f>
        <v>0</v>
      </c>
      <c r="I10" s="160"/>
      <c r="J10" s="127"/>
      <c r="K10" s="127"/>
      <c r="L10" s="127"/>
      <c r="M10" s="127"/>
      <c r="N10" s="127"/>
      <c r="O10" s="127"/>
      <c r="P10" s="127"/>
      <c r="Q10" s="127"/>
      <c r="R10" s="127"/>
      <c r="S10" s="127"/>
      <c r="T10" s="127"/>
      <c r="U10" s="127"/>
      <c r="V10" s="127"/>
      <c r="W10" s="127"/>
      <c r="X10" s="127"/>
      <c r="Y10" s="127"/>
      <c r="Z10" s="127"/>
      <c r="AA10" s="127"/>
      <c r="AB10" s="127"/>
      <c r="AC10" s="162"/>
      <c r="AD10" s="164">
        <f>SUM(I10:AC10)</f>
        <v>0</v>
      </c>
      <c r="AE10" s="128">
        <f t="shared" si="0"/>
        <v>0</v>
      </c>
      <c r="AG10" s="2"/>
    </row>
    <row r="11" spans="2:38" ht="25.5" customHeight="1" x14ac:dyDescent="0.25">
      <c r="B11" s="38"/>
      <c r="C11" s="264"/>
      <c r="D11" s="264"/>
      <c r="E11" s="168">
        <f>IF(ISNA(VLOOKUP(B11,Equiprate!$A$2:$I$3,3,FALSE)),"",VLOOKUP(B11,Equiprate!$A$2:$I$3,3,FALSE))</f>
        <v>0</v>
      </c>
      <c r="F11" s="158"/>
      <c r="G11" s="159">
        <f>IF(ISNA(VLOOKUP(B11,Equiprate!$A$2:$I$3,8,FALSE)),"",VLOOKUP(B11,Equiprate!$A$2:$I$3,8,FALSE))</f>
        <v>0</v>
      </c>
      <c r="H11" s="161">
        <f>IF(ISNA(VLOOKUP(B11,Equiprate!$A$2:$I$3,9,FALSE)),"0",VLOOKUP(B11,Equiprate!$A$2:$I$3,9,FALSE))</f>
        <v>0</v>
      </c>
      <c r="I11" s="160"/>
      <c r="J11" s="127"/>
      <c r="K11" s="127"/>
      <c r="L11" s="127"/>
      <c r="M11" s="127"/>
      <c r="N11" s="127"/>
      <c r="O11" s="127"/>
      <c r="P11" s="127"/>
      <c r="Q11" s="127"/>
      <c r="R11" s="127"/>
      <c r="S11" s="127"/>
      <c r="T11" s="127"/>
      <c r="U11" s="127"/>
      <c r="V11" s="127"/>
      <c r="W11" s="127"/>
      <c r="X11" s="127"/>
      <c r="Y11" s="127"/>
      <c r="Z11" s="127"/>
      <c r="AA11" s="127"/>
      <c r="AB11" s="127"/>
      <c r="AC11" s="162"/>
      <c r="AD11" s="164">
        <f>SUM(I11:AC11)</f>
        <v>0</v>
      </c>
      <c r="AE11" s="128">
        <f t="shared" si="0"/>
        <v>0</v>
      </c>
      <c r="AG11" s="2"/>
    </row>
    <row r="12" spans="2:38" ht="25.5" customHeight="1" x14ac:dyDescent="0.25">
      <c r="B12" s="38"/>
      <c r="C12" s="264"/>
      <c r="D12" s="264"/>
      <c r="E12" s="168">
        <f>IF(ISNA(VLOOKUP(B12,Equiprate!$A$2:$I$3,3,FALSE)),"",VLOOKUP(B12,Equiprate!$A$2:$I$3,3,FALSE))</f>
        <v>0</v>
      </c>
      <c r="F12" s="158"/>
      <c r="G12" s="159">
        <f>IF(ISNA(VLOOKUP(B12,Equiprate!$A$2:$I$3,8,FALSE)),"",VLOOKUP(B12,Equiprate!$A$2:$I$3,8,FALSE))</f>
        <v>0</v>
      </c>
      <c r="H12" s="161">
        <f>IF(ISNA(VLOOKUP(B12,Equiprate!$A$2:$I$3,9,FALSE)),"0",VLOOKUP(B12,Equiprate!$A$2:$I$3,9,FALSE))</f>
        <v>0</v>
      </c>
      <c r="I12" s="160"/>
      <c r="J12" s="127"/>
      <c r="K12" s="127"/>
      <c r="L12" s="127"/>
      <c r="M12" s="127"/>
      <c r="N12" s="127"/>
      <c r="O12" s="127"/>
      <c r="P12" s="127"/>
      <c r="Q12" s="127"/>
      <c r="R12" s="127"/>
      <c r="S12" s="127"/>
      <c r="T12" s="127"/>
      <c r="U12" s="127"/>
      <c r="V12" s="127"/>
      <c r="W12" s="127"/>
      <c r="X12" s="127"/>
      <c r="Y12" s="127"/>
      <c r="Z12" s="127"/>
      <c r="AA12" s="127"/>
      <c r="AB12" s="127"/>
      <c r="AC12" s="162"/>
      <c r="AD12" s="164">
        <f t="shared" ref="AD12:AD39" si="1">SUM(I12:AC12)</f>
        <v>0</v>
      </c>
      <c r="AE12" s="128">
        <f t="shared" si="0"/>
        <v>0</v>
      </c>
      <c r="AG12" s="2"/>
    </row>
    <row r="13" spans="2:38" ht="25.5" customHeight="1" x14ac:dyDescent="0.25">
      <c r="B13" s="38"/>
      <c r="C13" s="264"/>
      <c r="D13" s="264"/>
      <c r="E13" s="168">
        <f>IF(ISNA(VLOOKUP(B13,Equiprate!$A$2:$I$3,3,FALSE)),"",VLOOKUP(B13,Equiprate!$A$2:$I$3,3,FALSE))</f>
        <v>0</v>
      </c>
      <c r="F13" s="158"/>
      <c r="G13" s="159">
        <f>IF(ISNA(VLOOKUP(B13,Equiprate!$A$2:$I$3,8,FALSE)),"",VLOOKUP(B13,Equiprate!$A$2:$I$3,8,FALSE))</f>
        <v>0</v>
      </c>
      <c r="H13" s="161">
        <f>IF(ISNA(VLOOKUP(B13,Equiprate!$A$2:$I$3,9,FALSE)),"0",VLOOKUP(B13,Equiprate!$A$2:$I$3,9,FALSE))</f>
        <v>0</v>
      </c>
      <c r="I13" s="160"/>
      <c r="J13" s="127"/>
      <c r="K13" s="127"/>
      <c r="L13" s="127"/>
      <c r="M13" s="127"/>
      <c r="N13" s="127"/>
      <c r="O13" s="127"/>
      <c r="P13" s="127"/>
      <c r="Q13" s="127"/>
      <c r="R13" s="127"/>
      <c r="S13" s="127"/>
      <c r="T13" s="127"/>
      <c r="U13" s="127"/>
      <c r="V13" s="127"/>
      <c r="W13" s="127"/>
      <c r="X13" s="127"/>
      <c r="Y13" s="127"/>
      <c r="Z13" s="127"/>
      <c r="AA13" s="127"/>
      <c r="AB13" s="127"/>
      <c r="AC13" s="162"/>
      <c r="AD13" s="164">
        <f t="shared" si="1"/>
        <v>0</v>
      </c>
      <c r="AE13" s="128">
        <f t="shared" si="0"/>
        <v>0</v>
      </c>
      <c r="AG13" s="2"/>
    </row>
    <row r="14" spans="2:38" ht="25.5" customHeight="1" x14ac:dyDescent="0.25">
      <c r="B14" s="38"/>
      <c r="C14" s="264"/>
      <c r="D14" s="264"/>
      <c r="E14" s="168">
        <f>IF(ISNA(VLOOKUP(B14,Equiprate!$A$2:$I$3,3,FALSE)),"",VLOOKUP(B14,Equiprate!$A$2:$I$3,3,FALSE))</f>
        <v>0</v>
      </c>
      <c r="F14" s="158"/>
      <c r="G14" s="159">
        <f>IF(ISNA(VLOOKUP(B14,Equiprate!$A$2:$I$3,8,FALSE)),"",VLOOKUP(B14,Equiprate!$A$2:$I$3,8,FALSE))</f>
        <v>0</v>
      </c>
      <c r="H14" s="161">
        <f>IF(ISNA(VLOOKUP(B14,Equiprate!$A$2:$I$3,9,FALSE)),"0",VLOOKUP(B14,Equiprate!$A$2:$I$3,9,FALSE))</f>
        <v>0</v>
      </c>
      <c r="I14" s="160"/>
      <c r="J14" s="127"/>
      <c r="K14" s="127"/>
      <c r="L14" s="127"/>
      <c r="M14" s="127"/>
      <c r="N14" s="127"/>
      <c r="O14" s="127"/>
      <c r="P14" s="127"/>
      <c r="Q14" s="127"/>
      <c r="R14" s="127"/>
      <c r="S14" s="127"/>
      <c r="T14" s="127"/>
      <c r="U14" s="127"/>
      <c r="V14" s="127"/>
      <c r="W14" s="127"/>
      <c r="X14" s="127"/>
      <c r="Y14" s="127"/>
      <c r="Z14" s="127"/>
      <c r="AA14" s="127"/>
      <c r="AB14" s="127"/>
      <c r="AC14" s="162"/>
      <c r="AD14" s="164">
        <f t="shared" si="1"/>
        <v>0</v>
      </c>
      <c r="AE14" s="128">
        <f t="shared" si="0"/>
        <v>0</v>
      </c>
      <c r="AG14" s="2"/>
    </row>
    <row r="15" spans="2:38" ht="25.5" customHeight="1" x14ac:dyDescent="0.25">
      <c r="B15" s="38"/>
      <c r="C15" s="264"/>
      <c r="D15" s="264"/>
      <c r="E15" s="168">
        <f>IF(ISNA(VLOOKUP(B15,Equiprate!$A$2:$I$3,3,FALSE)),"",VLOOKUP(B15,Equiprate!$A$2:$I$3,3,FALSE))</f>
        <v>0</v>
      </c>
      <c r="F15" s="158"/>
      <c r="G15" s="159">
        <f>IF(ISNA(VLOOKUP(B15,Equiprate!$A$2:$I$3,8,FALSE)),"",VLOOKUP(B15,Equiprate!$A$2:$I$3,8,FALSE))</f>
        <v>0</v>
      </c>
      <c r="H15" s="161">
        <f>IF(ISNA(VLOOKUP(B15,Equiprate!$A$2:$I$3,9,FALSE)),"0",VLOOKUP(B15,Equiprate!$A$2:$I$3,9,FALSE))</f>
        <v>0</v>
      </c>
      <c r="I15" s="160"/>
      <c r="J15" s="127"/>
      <c r="K15" s="127"/>
      <c r="L15" s="127"/>
      <c r="M15" s="127"/>
      <c r="N15" s="127"/>
      <c r="O15" s="127"/>
      <c r="P15" s="127"/>
      <c r="Q15" s="127"/>
      <c r="R15" s="127"/>
      <c r="S15" s="127"/>
      <c r="T15" s="127"/>
      <c r="U15" s="127"/>
      <c r="V15" s="127"/>
      <c r="W15" s="127"/>
      <c r="X15" s="127"/>
      <c r="Y15" s="127"/>
      <c r="Z15" s="127"/>
      <c r="AA15" s="127"/>
      <c r="AB15" s="127"/>
      <c r="AC15" s="162"/>
      <c r="AD15" s="164">
        <f t="shared" si="1"/>
        <v>0</v>
      </c>
      <c r="AE15" s="128">
        <f t="shared" si="0"/>
        <v>0</v>
      </c>
      <c r="AG15" s="2"/>
    </row>
    <row r="16" spans="2:38" ht="25.5" customHeight="1" x14ac:dyDescent="0.25">
      <c r="B16" s="38"/>
      <c r="C16" s="264"/>
      <c r="D16" s="264"/>
      <c r="E16" s="168">
        <f>IF(ISNA(VLOOKUP(B16,Equiprate!$A$2:$I$3,3,FALSE)),"",VLOOKUP(B16,Equiprate!$A$2:$I$3,3,FALSE))</f>
        <v>0</v>
      </c>
      <c r="F16" s="158"/>
      <c r="G16" s="159">
        <f>IF(ISNA(VLOOKUP(B16,Equiprate!$A$2:$I$3,8,FALSE)),"",VLOOKUP(B16,Equiprate!$A$2:$I$3,8,FALSE))</f>
        <v>0</v>
      </c>
      <c r="H16" s="161">
        <f>IF(ISNA(VLOOKUP(B16,Equiprate!$A$2:$I$3,9,FALSE)),"0",VLOOKUP(B16,Equiprate!$A$2:$I$3,9,FALSE))</f>
        <v>0</v>
      </c>
      <c r="I16" s="160"/>
      <c r="J16" s="127"/>
      <c r="K16" s="127"/>
      <c r="L16" s="127"/>
      <c r="M16" s="127"/>
      <c r="N16" s="127"/>
      <c r="O16" s="127"/>
      <c r="P16" s="127"/>
      <c r="Q16" s="127"/>
      <c r="R16" s="127"/>
      <c r="S16" s="127"/>
      <c r="T16" s="127"/>
      <c r="U16" s="127"/>
      <c r="V16" s="127"/>
      <c r="W16" s="127"/>
      <c r="X16" s="127"/>
      <c r="Y16" s="127"/>
      <c r="Z16" s="127"/>
      <c r="AA16" s="127"/>
      <c r="AB16" s="127"/>
      <c r="AC16" s="162"/>
      <c r="AD16" s="164">
        <f t="shared" si="1"/>
        <v>0</v>
      </c>
      <c r="AE16" s="128">
        <f t="shared" si="0"/>
        <v>0</v>
      </c>
      <c r="AG16" s="2"/>
    </row>
    <row r="17" spans="2:33" ht="25.5" customHeight="1" x14ac:dyDescent="0.25">
      <c r="B17" s="38"/>
      <c r="C17" s="264"/>
      <c r="D17" s="264"/>
      <c r="E17" s="168">
        <f>IF(ISNA(VLOOKUP(B17,Equiprate!$A$2:$I$3,3,FALSE)),"",VLOOKUP(B17,Equiprate!$A$2:$I$3,3,FALSE))</f>
        <v>0</v>
      </c>
      <c r="F17" s="158"/>
      <c r="G17" s="159">
        <f>IF(ISNA(VLOOKUP(B17,Equiprate!$A$2:$I$3,8,FALSE)),"",VLOOKUP(B17,Equiprate!$A$2:$I$3,8,FALSE))</f>
        <v>0</v>
      </c>
      <c r="H17" s="161">
        <f>IF(ISNA(VLOOKUP(B17,Equiprate!$A$2:$I$3,9,FALSE)),"0",VLOOKUP(B17,Equiprate!$A$2:$I$3,9,FALSE))</f>
        <v>0</v>
      </c>
      <c r="I17" s="160"/>
      <c r="J17" s="127"/>
      <c r="K17" s="127"/>
      <c r="L17" s="127"/>
      <c r="M17" s="127"/>
      <c r="N17" s="127"/>
      <c r="O17" s="127"/>
      <c r="P17" s="127"/>
      <c r="Q17" s="127"/>
      <c r="R17" s="127"/>
      <c r="S17" s="127"/>
      <c r="T17" s="127"/>
      <c r="U17" s="127"/>
      <c r="V17" s="127"/>
      <c r="W17" s="127"/>
      <c r="X17" s="127"/>
      <c r="Y17" s="127"/>
      <c r="Z17" s="127"/>
      <c r="AA17" s="127"/>
      <c r="AB17" s="127"/>
      <c r="AC17" s="162"/>
      <c r="AD17" s="164">
        <f t="shared" si="1"/>
        <v>0</v>
      </c>
      <c r="AE17" s="128">
        <f t="shared" si="0"/>
        <v>0</v>
      </c>
      <c r="AG17" s="2"/>
    </row>
    <row r="18" spans="2:33" ht="25.5" customHeight="1" x14ac:dyDescent="0.25">
      <c r="B18" s="38"/>
      <c r="C18" s="264"/>
      <c r="D18" s="264"/>
      <c r="E18" s="168">
        <f>IF(ISNA(VLOOKUP(B18,Equiprate!$A$2:$I$3,3,FALSE)),"",VLOOKUP(B18,Equiprate!$A$2:$I$3,3,FALSE))</f>
        <v>0</v>
      </c>
      <c r="F18" s="158"/>
      <c r="G18" s="159">
        <f>IF(ISNA(VLOOKUP(B18,Equiprate!$A$2:$I$3,8,FALSE)),"",VLOOKUP(B18,Equiprate!$A$2:$I$3,8,FALSE))</f>
        <v>0</v>
      </c>
      <c r="H18" s="161">
        <f>IF(ISNA(VLOOKUP(B18,Equiprate!$A$2:$I$3,9,FALSE)),"0",VLOOKUP(B18,Equiprate!$A$2:$I$3,9,FALSE))</f>
        <v>0</v>
      </c>
      <c r="I18" s="160"/>
      <c r="J18" s="127"/>
      <c r="K18" s="127"/>
      <c r="L18" s="127"/>
      <c r="M18" s="127"/>
      <c r="N18" s="127"/>
      <c r="O18" s="127"/>
      <c r="P18" s="127"/>
      <c r="Q18" s="127"/>
      <c r="R18" s="127"/>
      <c r="S18" s="127"/>
      <c r="T18" s="127"/>
      <c r="U18" s="127"/>
      <c r="V18" s="127"/>
      <c r="W18" s="127"/>
      <c r="X18" s="127"/>
      <c r="Y18" s="127"/>
      <c r="Z18" s="127"/>
      <c r="AA18" s="127"/>
      <c r="AB18" s="127"/>
      <c r="AC18" s="162"/>
      <c r="AD18" s="164">
        <f t="shared" si="1"/>
        <v>0</v>
      </c>
      <c r="AE18" s="128">
        <f t="shared" si="0"/>
        <v>0</v>
      </c>
      <c r="AG18" s="2"/>
    </row>
    <row r="19" spans="2:33" ht="25.5" customHeight="1" x14ac:dyDescent="0.25">
      <c r="B19" s="38"/>
      <c r="C19" s="264"/>
      <c r="D19" s="264"/>
      <c r="E19" s="168">
        <f>IF(ISNA(VLOOKUP(B19,Equiprate!$A$2:$I$3,3,FALSE)),"",VLOOKUP(B19,Equiprate!$A$2:$I$3,3,FALSE))</f>
        <v>0</v>
      </c>
      <c r="F19" s="158"/>
      <c r="G19" s="159">
        <f>IF(ISNA(VLOOKUP(B19,Equiprate!$A$2:$I$3,8,FALSE)),"",VLOOKUP(B19,Equiprate!$A$2:$I$3,8,FALSE))</f>
        <v>0</v>
      </c>
      <c r="H19" s="161">
        <f>IF(ISNA(VLOOKUP(B19,Equiprate!$A$2:$I$3,9,FALSE)),"0",VLOOKUP(B19,Equiprate!$A$2:$I$3,9,FALSE))</f>
        <v>0</v>
      </c>
      <c r="I19" s="160"/>
      <c r="J19" s="127"/>
      <c r="K19" s="127"/>
      <c r="L19" s="127"/>
      <c r="M19" s="127"/>
      <c r="N19" s="127"/>
      <c r="O19" s="127"/>
      <c r="P19" s="127"/>
      <c r="Q19" s="127"/>
      <c r="R19" s="127"/>
      <c r="S19" s="127"/>
      <c r="T19" s="127"/>
      <c r="U19" s="127"/>
      <c r="V19" s="127"/>
      <c r="W19" s="127"/>
      <c r="X19" s="127"/>
      <c r="Y19" s="127"/>
      <c r="Z19" s="127"/>
      <c r="AA19" s="127"/>
      <c r="AB19" s="127"/>
      <c r="AC19" s="162"/>
      <c r="AD19" s="164">
        <f t="shared" si="1"/>
        <v>0</v>
      </c>
      <c r="AE19" s="128">
        <f t="shared" si="0"/>
        <v>0</v>
      </c>
      <c r="AG19" s="2"/>
    </row>
    <row r="20" spans="2:33" ht="25.5" customHeight="1" x14ac:dyDescent="0.25">
      <c r="B20" s="38"/>
      <c r="C20" s="264"/>
      <c r="D20" s="264"/>
      <c r="E20" s="168">
        <f>IF(ISNA(VLOOKUP(B20,Equiprate!$A$2:$I$3,3,FALSE)),"",VLOOKUP(B20,Equiprate!$A$2:$I$3,3,FALSE))</f>
        <v>0</v>
      </c>
      <c r="F20" s="158"/>
      <c r="G20" s="159">
        <f>IF(ISNA(VLOOKUP(B20,Equiprate!$A$2:$I$3,8,FALSE)),"",VLOOKUP(B20,Equiprate!$A$2:$I$3,8,FALSE))</f>
        <v>0</v>
      </c>
      <c r="H20" s="161">
        <f>IF(ISNA(VLOOKUP(B20,Equiprate!$A$2:$I$3,9,FALSE)),"0",VLOOKUP(B20,Equiprate!$A$2:$I$3,9,FALSE))</f>
        <v>0</v>
      </c>
      <c r="I20" s="160"/>
      <c r="J20" s="127"/>
      <c r="K20" s="127"/>
      <c r="L20" s="127"/>
      <c r="M20" s="127"/>
      <c r="N20" s="127"/>
      <c r="O20" s="127"/>
      <c r="P20" s="127"/>
      <c r="Q20" s="127"/>
      <c r="R20" s="127"/>
      <c r="S20" s="127"/>
      <c r="T20" s="127"/>
      <c r="U20" s="127"/>
      <c r="V20" s="127"/>
      <c r="W20" s="127"/>
      <c r="X20" s="127"/>
      <c r="Y20" s="127"/>
      <c r="Z20" s="127"/>
      <c r="AA20" s="127"/>
      <c r="AB20" s="127"/>
      <c r="AC20" s="162"/>
      <c r="AD20" s="164">
        <f t="shared" si="1"/>
        <v>0</v>
      </c>
      <c r="AE20" s="128">
        <f t="shared" si="0"/>
        <v>0</v>
      </c>
      <c r="AG20" s="2"/>
    </row>
    <row r="21" spans="2:33" ht="25.5" customHeight="1" x14ac:dyDescent="0.25">
      <c r="B21" s="38"/>
      <c r="C21" s="264"/>
      <c r="D21" s="264"/>
      <c r="E21" s="168">
        <f>IF(ISNA(VLOOKUP(B21,Equiprate!$A$2:$I$3,3,FALSE)),"",VLOOKUP(B21,Equiprate!$A$2:$I$3,3,FALSE))</f>
        <v>0</v>
      </c>
      <c r="F21" s="158"/>
      <c r="G21" s="159">
        <f>IF(ISNA(VLOOKUP(B21,Equiprate!$A$2:$I$3,8,FALSE)),"",VLOOKUP(B21,Equiprate!$A$2:$I$3,8,FALSE))</f>
        <v>0</v>
      </c>
      <c r="H21" s="161">
        <f>IF(ISNA(VLOOKUP(B21,Equiprate!$A$2:$I$3,9,FALSE)),"0",VLOOKUP(B21,Equiprate!$A$2:$I$3,9,FALSE))</f>
        <v>0</v>
      </c>
      <c r="I21" s="160"/>
      <c r="J21" s="127"/>
      <c r="K21" s="127"/>
      <c r="L21" s="127"/>
      <c r="M21" s="127"/>
      <c r="N21" s="127"/>
      <c r="O21" s="127"/>
      <c r="P21" s="127"/>
      <c r="Q21" s="127"/>
      <c r="R21" s="127"/>
      <c r="S21" s="127"/>
      <c r="T21" s="127"/>
      <c r="U21" s="127"/>
      <c r="V21" s="127"/>
      <c r="W21" s="127"/>
      <c r="X21" s="127"/>
      <c r="Y21" s="127"/>
      <c r="Z21" s="127"/>
      <c r="AA21" s="127"/>
      <c r="AB21" s="127"/>
      <c r="AC21" s="162"/>
      <c r="AD21" s="164">
        <f t="shared" si="1"/>
        <v>0</v>
      </c>
      <c r="AE21" s="128">
        <f t="shared" si="0"/>
        <v>0</v>
      </c>
      <c r="AG21" s="2"/>
    </row>
    <row r="22" spans="2:33" ht="25.5" customHeight="1" x14ac:dyDescent="0.25">
      <c r="B22" s="38"/>
      <c r="C22" s="264"/>
      <c r="D22" s="264"/>
      <c r="E22" s="168">
        <f>IF(ISNA(VLOOKUP(B22,Equiprate!$A$2:$I$3,3,FALSE)),"",VLOOKUP(B22,Equiprate!$A$2:$I$3,3,FALSE))</f>
        <v>0</v>
      </c>
      <c r="F22" s="158"/>
      <c r="G22" s="159">
        <f>IF(ISNA(VLOOKUP(B22,Equiprate!$A$2:$I$3,8,FALSE)),"",VLOOKUP(B22,Equiprate!$A$2:$I$3,8,FALSE))</f>
        <v>0</v>
      </c>
      <c r="H22" s="161">
        <f>IF(ISNA(VLOOKUP(B22,Equiprate!$A$2:$I$3,9,FALSE)),"0",VLOOKUP(B22,Equiprate!$A$2:$I$3,9,FALSE))</f>
        <v>0</v>
      </c>
      <c r="I22" s="160"/>
      <c r="J22" s="127"/>
      <c r="K22" s="127"/>
      <c r="L22" s="127"/>
      <c r="M22" s="127"/>
      <c r="N22" s="127"/>
      <c r="O22" s="127"/>
      <c r="P22" s="127"/>
      <c r="Q22" s="127"/>
      <c r="R22" s="127"/>
      <c r="S22" s="127"/>
      <c r="T22" s="127"/>
      <c r="U22" s="127"/>
      <c r="V22" s="127"/>
      <c r="W22" s="127"/>
      <c r="X22" s="127"/>
      <c r="Y22" s="127"/>
      <c r="Z22" s="127"/>
      <c r="AA22" s="127"/>
      <c r="AB22" s="127"/>
      <c r="AC22" s="162"/>
      <c r="AD22" s="164">
        <f t="shared" si="1"/>
        <v>0</v>
      </c>
      <c r="AE22" s="128">
        <f t="shared" si="0"/>
        <v>0</v>
      </c>
      <c r="AG22" s="2"/>
    </row>
    <row r="23" spans="2:33" ht="25.5" customHeight="1" x14ac:dyDescent="0.25">
      <c r="B23" s="38"/>
      <c r="C23" s="264"/>
      <c r="D23" s="264"/>
      <c r="E23" s="168">
        <f>IF(ISNA(VLOOKUP(B23,Equiprate!$A$2:$I$3,3,FALSE)),"",VLOOKUP(B23,Equiprate!$A$2:$I$3,3,FALSE))</f>
        <v>0</v>
      </c>
      <c r="F23" s="158"/>
      <c r="G23" s="159">
        <f>IF(ISNA(VLOOKUP(B23,Equiprate!$A$2:$I$3,8,FALSE)),"",VLOOKUP(B23,Equiprate!$A$2:$I$3,8,FALSE))</f>
        <v>0</v>
      </c>
      <c r="H23" s="161">
        <f>IF(ISNA(VLOOKUP(B23,Equiprate!$A$2:$I$3,9,FALSE)),"0",VLOOKUP(B23,Equiprate!$A$2:$I$3,9,FALSE))</f>
        <v>0</v>
      </c>
      <c r="I23" s="160"/>
      <c r="J23" s="127"/>
      <c r="K23" s="127"/>
      <c r="L23" s="127"/>
      <c r="M23" s="127"/>
      <c r="N23" s="127"/>
      <c r="O23" s="127"/>
      <c r="P23" s="127"/>
      <c r="Q23" s="127"/>
      <c r="R23" s="127"/>
      <c r="S23" s="127"/>
      <c r="T23" s="127"/>
      <c r="U23" s="127"/>
      <c r="V23" s="127"/>
      <c r="W23" s="127"/>
      <c r="X23" s="127"/>
      <c r="Y23" s="127"/>
      <c r="Z23" s="127"/>
      <c r="AA23" s="127"/>
      <c r="AB23" s="127"/>
      <c r="AC23" s="162"/>
      <c r="AD23" s="164">
        <f t="shared" si="1"/>
        <v>0</v>
      </c>
      <c r="AE23" s="128">
        <f t="shared" si="0"/>
        <v>0</v>
      </c>
      <c r="AG23" s="2"/>
    </row>
    <row r="24" spans="2:33" ht="25.5" customHeight="1" x14ac:dyDescent="0.25">
      <c r="B24" s="38"/>
      <c r="C24" s="264"/>
      <c r="D24" s="264"/>
      <c r="E24" s="168">
        <f>IF(ISNA(VLOOKUP(B24,Equiprate!$A$2:$I$3,3,FALSE)),"",VLOOKUP(B24,Equiprate!$A$2:$I$3,3,FALSE))</f>
        <v>0</v>
      </c>
      <c r="F24" s="158"/>
      <c r="G24" s="159">
        <f>IF(ISNA(VLOOKUP(B24,Equiprate!$A$2:$I$3,8,FALSE)),"",VLOOKUP(B24,Equiprate!$A$2:$I$3,8,FALSE))</f>
        <v>0</v>
      </c>
      <c r="H24" s="161">
        <f>IF(ISNA(VLOOKUP(B24,Equiprate!$A$2:$I$3,9,FALSE)),"0",VLOOKUP(B24,Equiprate!$A$2:$I$3,9,FALSE))</f>
        <v>0</v>
      </c>
      <c r="I24" s="160"/>
      <c r="J24" s="127"/>
      <c r="K24" s="127"/>
      <c r="L24" s="127"/>
      <c r="M24" s="127"/>
      <c r="N24" s="127"/>
      <c r="O24" s="127"/>
      <c r="P24" s="127"/>
      <c r="Q24" s="127"/>
      <c r="R24" s="127"/>
      <c r="S24" s="127"/>
      <c r="T24" s="127"/>
      <c r="U24" s="127"/>
      <c r="V24" s="127"/>
      <c r="W24" s="127"/>
      <c r="X24" s="127"/>
      <c r="Y24" s="127"/>
      <c r="Z24" s="127"/>
      <c r="AA24" s="127"/>
      <c r="AB24" s="127"/>
      <c r="AC24" s="162"/>
      <c r="AD24" s="164">
        <f t="shared" si="1"/>
        <v>0</v>
      </c>
      <c r="AE24" s="128">
        <f t="shared" si="0"/>
        <v>0</v>
      </c>
      <c r="AG24" s="2"/>
    </row>
    <row r="25" spans="2:33" ht="25.5" customHeight="1" x14ac:dyDescent="0.25">
      <c r="B25" s="38"/>
      <c r="C25" s="264"/>
      <c r="D25" s="264"/>
      <c r="E25" s="168">
        <f>IF(ISNA(VLOOKUP(B25,Equiprate!$A$2:$I$3,3,FALSE)),"",VLOOKUP(B25,Equiprate!$A$2:$I$3,3,FALSE))</f>
        <v>0</v>
      </c>
      <c r="F25" s="158"/>
      <c r="G25" s="159">
        <f>IF(ISNA(VLOOKUP(B25,Equiprate!$A$2:$I$3,8,FALSE)),"",VLOOKUP(B25,Equiprate!$A$2:$I$3,8,FALSE))</f>
        <v>0</v>
      </c>
      <c r="H25" s="161">
        <f>IF(ISNA(VLOOKUP(B25,Equiprate!$A$2:$I$3,9,FALSE)),"0",VLOOKUP(B25,Equiprate!$A$2:$I$3,9,FALSE))</f>
        <v>0</v>
      </c>
      <c r="I25" s="160"/>
      <c r="J25" s="127"/>
      <c r="K25" s="127"/>
      <c r="L25" s="127"/>
      <c r="M25" s="127"/>
      <c r="N25" s="127"/>
      <c r="O25" s="127"/>
      <c r="P25" s="127"/>
      <c r="Q25" s="127"/>
      <c r="R25" s="127"/>
      <c r="S25" s="127"/>
      <c r="T25" s="127"/>
      <c r="U25" s="127"/>
      <c r="V25" s="127"/>
      <c r="W25" s="127"/>
      <c r="X25" s="127"/>
      <c r="Y25" s="127"/>
      <c r="Z25" s="127"/>
      <c r="AA25" s="127"/>
      <c r="AB25" s="127"/>
      <c r="AC25" s="162"/>
      <c r="AD25" s="164">
        <f t="shared" si="1"/>
        <v>0</v>
      </c>
      <c r="AE25" s="128">
        <f t="shared" si="0"/>
        <v>0</v>
      </c>
      <c r="AG25" s="2"/>
    </row>
    <row r="26" spans="2:33" ht="25.5" customHeight="1" x14ac:dyDescent="0.25">
      <c r="B26" s="38"/>
      <c r="C26" s="264"/>
      <c r="D26" s="264"/>
      <c r="E26" s="168">
        <f>IF(ISNA(VLOOKUP(B26,Equiprate!$A$2:$I$3,3,FALSE)),"",VLOOKUP(B26,Equiprate!$A$2:$I$3,3,FALSE))</f>
        <v>0</v>
      </c>
      <c r="F26" s="158"/>
      <c r="G26" s="159">
        <f>IF(ISNA(VLOOKUP(B26,Equiprate!$A$2:$I$3,8,FALSE)),"",VLOOKUP(B26,Equiprate!$A$2:$I$3,8,FALSE))</f>
        <v>0</v>
      </c>
      <c r="H26" s="161">
        <f>IF(ISNA(VLOOKUP(B26,Equiprate!$A$2:$I$3,9,FALSE)),"0",VLOOKUP(B26,Equiprate!$A$2:$I$3,9,FALSE))</f>
        <v>0</v>
      </c>
      <c r="I26" s="160"/>
      <c r="J26" s="127"/>
      <c r="K26" s="127"/>
      <c r="L26" s="127"/>
      <c r="M26" s="127"/>
      <c r="N26" s="127"/>
      <c r="O26" s="127"/>
      <c r="P26" s="127"/>
      <c r="Q26" s="127"/>
      <c r="R26" s="127"/>
      <c r="S26" s="127"/>
      <c r="T26" s="127"/>
      <c r="U26" s="127"/>
      <c r="V26" s="127"/>
      <c r="W26" s="127"/>
      <c r="X26" s="127"/>
      <c r="Y26" s="127"/>
      <c r="Z26" s="127"/>
      <c r="AA26" s="127"/>
      <c r="AB26" s="127"/>
      <c r="AC26" s="162"/>
      <c r="AD26" s="164">
        <f t="shared" si="1"/>
        <v>0</v>
      </c>
      <c r="AE26" s="128">
        <f t="shared" si="0"/>
        <v>0</v>
      </c>
      <c r="AG26" s="2"/>
    </row>
    <row r="27" spans="2:33" ht="25.5" customHeight="1" x14ac:dyDescent="0.25">
      <c r="B27" s="38"/>
      <c r="C27" s="264"/>
      <c r="D27" s="264"/>
      <c r="E27" s="168">
        <f>IF(ISNA(VLOOKUP(B27,Equiprate!$A$2:$I$3,3,FALSE)),"",VLOOKUP(B27,Equiprate!$A$2:$I$3,3,FALSE))</f>
        <v>0</v>
      </c>
      <c r="F27" s="158"/>
      <c r="G27" s="159">
        <f>IF(ISNA(VLOOKUP(B27,Equiprate!$A$2:$I$3,8,FALSE)),"",VLOOKUP(B27,Equiprate!$A$2:$I$3,8,FALSE))</f>
        <v>0</v>
      </c>
      <c r="H27" s="161">
        <f>IF(ISNA(VLOOKUP(B27,Equiprate!$A$2:$I$3,9,FALSE)),"0",VLOOKUP(B27,Equiprate!$A$2:$I$3,9,FALSE))</f>
        <v>0</v>
      </c>
      <c r="I27" s="160"/>
      <c r="J27" s="127"/>
      <c r="K27" s="127"/>
      <c r="L27" s="127"/>
      <c r="M27" s="127"/>
      <c r="N27" s="127"/>
      <c r="O27" s="127"/>
      <c r="P27" s="127"/>
      <c r="Q27" s="127"/>
      <c r="R27" s="127"/>
      <c r="S27" s="127"/>
      <c r="T27" s="127"/>
      <c r="U27" s="127"/>
      <c r="V27" s="127"/>
      <c r="W27" s="127"/>
      <c r="X27" s="127"/>
      <c r="Y27" s="127"/>
      <c r="Z27" s="127"/>
      <c r="AA27" s="127"/>
      <c r="AB27" s="127"/>
      <c r="AC27" s="162"/>
      <c r="AD27" s="164">
        <f t="shared" si="1"/>
        <v>0</v>
      </c>
      <c r="AE27" s="128">
        <f t="shared" si="0"/>
        <v>0</v>
      </c>
      <c r="AG27" s="2"/>
    </row>
    <row r="28" spans="2:33" ht="25.5" customHeight="1" x14ac:dyDescent="0.25">
      <c r="B28" s="38"/>
      <c r="C28" s="264"/>
      <c r="D28" s="264"/>
      <c r="E28" s="168">
        <f>IF(ISNA(VLOOKUP(B28,Equiprate!$A$2:$I$3,3,FALSE)),"",VLOOKUP(B28,Equiprate!$A$2:$I$3,3,FALSE))</f>
        <v>0</v>
      </c>
      <c r="F28" s="158"/>
      <c r="G28" s="159">
        <f>IF(ISNA(VLOOKUP(B28,Equiprate!$A$2:$I$3,8,FALSE)),"",VLOOKUP(B28,Equiprate!$A$2:$I$3,8,FALSE))</f>
        <v>0</v>
      </c>
      <c r="H28" s="161">
        <f>IF(ISNA(VLOOKUP(B28,Equiprate!$A$2:$I$3,9,FALSE)),"0",VLOOKUP(B28,Equiprate!$A$2:$I$3,9,FALSE))</f>
        <v>0</v>
      </c>
      <c r="I28" s="160"/>
      <c r="J28" s="127"/>
      <c r="K28" s="127"/>
      <c r="L28" s="127"/>
      <c r="M28" s="127"/>
      <c r="N28" s="127"/>
      <c r="O28" s="127"/>
      <c r="P28" s="127"/>
      <c r="Q28" s="127"/>
      <c r="R28" s="127"/>
      <c r="S28" s="127"/>
      <c r="T28" s="127"/>
      <c r="U28" s="127"/>
      <c r="V28" s="127"/>
      <c r="W28" s="127"/>
      <c r="X28" s="127"/>
      <c r="Y28" s="127"/>
      <c r="Z28" s="127"/>
      <c r="AA28" s="127"/>
      <c r="AB28" s="127"/>
      <c r="AC28" s="162"/>
      <c r="AD28" s="164">
        <f t="shared" si="1"/>
        <v>0</v>
      </c>
      <c r="AE28" s="128">
        <f t="shared" si="0"/>
        <v>0</v>
      </c>
      <c r="AG28" s="2"/>
    </row>
    <row r="29" spans="2:33" ht="25.5" customHeight="1" x14ac:dyDescent="0.25">
      <c r="B29" s="38"/>
      <c r="C29" s="264"/>
      <c r="D29" s="264"/>
      <c r="E29" s="168">
        <f>IF(ISNA(VLOOKUP(B29,Equiprate!$A$2:$I$3,3,FALSE)),"",VLOOKUP(B29,Equiprate!$A$2:$I$3,3,FALSE))</f>
        <v>0</v>
      </c>
      <c r="F29" s="158"/>
      <c r="G29" s="159">
        <f>IF(ISNA(VLOOKUP(B29,Equiprate!$A$2:$I$3,8,FALSE)),"",VLOOKUP(B29,Equiprate!$A$2:$I$3,8,FALSE))</f>
        <v>0</v>
      </c>
      <c r="H29" s="161">
        <f>IF(ISNA(VLOOKUP(B29,Equiprate!$A$2:$I$3,9,FALSE)),"0",VLOOKUP(B29,Equiprate!$A$2:$I$3,9,FALSE))</f>
        <v>0</v>
      </c>
      <c r="I29" s="160"/>
      <c r="J29" s="127"/>
      <c r="K29" s="127"/>
      <c r="L29" s="127"/>
      <c r="M29" s="127"/>
      <c r="N29" s="127"/>
      <c r="O29" s="127"/>
      <c r="P29" s="127"/>
      <c r="Q29" s="127"/>
      <c r="R29" s="127"/>
      <c r="S29" s="127"/>
      <c r="T29" s="127"/>
      <c r="U29" s="127"/>
      <c r="V29" s="127"/>
      <c r="W29" s="127"/>
      <c r="X29" s="127"/>
      <c r="Y29" s="127"/>
      <c r="Z29" s="127"/>
      <c r="AA29" s="127"/>
      <c r="AB29" s="127"/>
      <c r="AC29" s="162"/>
      <c r="AD29" s="164">
        <f t="shared" si="1"/>
        <v>0</v>
      </c>
      <c r="AE29" s="128">
        <f t="shared" si="0"/>
        <v>0</v>
      </c>
      <c r="AG29" s="2"/>
    </row>
    <row r="30" spans="2:33" ht="25.5" customHeight="1" x14ac:dyDescent="0.25">
      <c r="B30" s="38"/>
      <c r="C30" s="264"/>
      <c r="D30" s="264"/>
      <c r="E30" s="168">
        <f>IF(ISNA(VLOOKUP(B30,Equiprate!$A$2:$I$3,3,FALSE)),"",VLOOKUP(B30,Equiprate!$A$2:$I$3,3,FALSE))</f>
        <v>0</v>
      </c>
      <c r="F30" s="158"/>
      <c r="G30" s="159">
        <f>IF(ISNA(VLOOKUP(B30,Equiprate!$A$2:$I$3,8,FALSE)),"",VLOOKUP(B30,Equiprate!$A$2:$I$3,8,FALSE))</f>
        <v>0</v>
      </c>
      <c r="H30" s="161">
        <f>IF(ISNA(VLOOKUP(B30,Equiprate!$A$2:$I$3,9,FALSE)),"0",VLOOKUP(B30,Equiprate!$A$2:$I$3,9,FALSE))</f>
        <v>0</v>
      </c>
      <c r="I30" s="160"/>
      <c r="J30" s="127"/>
      <c r="K30" s="127"/>
      <c r="L30" s="127"/>
      <c r="M30" s="127"/>
      <c r="N30" s="127"/>
      <c r="O30" s="127"/>
      <c r="P30" s="127"/>
      <c r="Q30" s="127"/>
      <c r="R30" s="127"/>
      <c r="S30" s="127"/>
      <c r="T30" s="127"/>
      <c r="U30" s="127"/>
      <c r="V30" s="127"/>
      <c r="W30" s="127"/>
      <c r="X30" s="127"/>
      <c r="Y30" s="127"/>
      <c r="Z30" s="127"/>
      <c r="AA30" s="127"/>
      <c r="AB30" s="127"/>
      <c r="AC30" s="162"/>
      <c r="AD30" s="164">
        <f t="shared" si="1"/>
        <v>0</v>
      </c>
      <c r="AE30" s="128">
        <f t="shared" si="0"/>
        <v>0</v>
      </c>
      <c r="AG30" s="2"/>
    </row>
    <row r="31" spans="2:33" ht="25.5" customHeight="1" x14ac:dyDescent="0.25">
      <c r="B31" s="38"/>
      <c r="C31" s="264"/>
      <c r="D31" s="264"/>
      <c r="E31" s="168">
        <f>IF(ISNA(VLOOKUP(B31,Equiprate!$A$2:$I$3,3,FALSE)),"",VLOOKUP(B31,Equiprate!$A$2:$I$3,3,FALSE))</f>
        <v>0</v>
      </c>
      <c r="F31" s="158"/>
      <c r="G31" s="159">
        <f>IF(ISNA(VLOOKUP(B31,Equiprate!$A$2:$I$3,8,FALSE)),"",VLOOKUP(B31,Equiprate!$A$2:$I$3,8,FALSE))</f>
        <v>0</v>
      </c>
      <c r="H31" s="161">
        <f>IF(ISNA(VLOOKUP(B31,Equiprate!$A$2:$I$3,9,FALSE)),"0",VLOOKUP(B31,Equiprate!$A$2:$I$3,9,FALSE))</f>
        <v>0</v>
      </c>
      <c r="I31" s="160"/>
      <c r="J31" s="127"/>
      <c r="K31" s="127"/>
      <c r="L31" s="127"/>
      <c r="M31" s="127"/>
      <c r="N31" s="127"/>
      <c r="O31" s="127"/>
      <c r="P31" s="127"/>
      <c r="Q31" s="127"/>
      <c r="R31" s="127"/>
      <c r="S31" s="127"/>
      <c r="T31" s="127"/>
      <c r="U31" s="127"/>
      <c r="V31" s="127"/>
      <c r="W31" s="127"/>
      <c r="X31" s="127"/>
      <c r="Y31" s="127"/>
      <c r="Z31" s="127"/>
      <c r="AA31" s="127"/>
      <c r="AB31" s="127"/>
      <c r="AC31" s="162"/>
      <c r="AD31" s="164">
        <f t="shared" si="1"/>
        <v>0</v>
      </c>
      <c r="AE31" s="128">
        <f t="shared" si="0"/>
        <v>0</v>
      </c>
      <c r="AG31" s="2"/>
    </row>
    <row r="32" spans="2:33" ht="25.5" customHeight="1" x14ac:dyDescent="0.25">
      <c r="B32" s="38"/>
      <c r="C32" s="264"/>
      <c r="D32" s="264"/>
      <c r="E32" s="168">
        <f>IF(ISNA(VLOOKUP(B32,Equiprate!$A$2:$I$3,3,FALSE)),"",VLOOKUP(B32,Equiprate!$A$2:$I$3,3,FALSE))</f>
        <v>0</v>
      </c>
      <c r="F32" s="158"/>
      <c r="G32" s="159">
        <f>IF(ISNA(VLOOKUP(B32,Equiprate!$A$2:$I$3,8,FALSE)),"",VLOOKUP(B32,Equiprate!$A$2:$I$3,8,FALSE))</f>
        <v>0</v>
      </c>
      <c r="H32" s="161">
        <f>IF(ISNA(VLOOKUP(B32,Equiprate!$A$2:$I$3,9,FALSE)),"0",VLOOKUP(B32,Equiprate!$A$2:$I$3,9,FALSE))</f>
        <v>0</v>
      </c>
      <c r="I32" s="160"/>
      <c r="J32" s="127"/>
      <c r="K32" s="127"/>
      <c r="L32" s="127"/>
      <c r="M32" s="127"/>
      <c r="N32" s="127"/>
      <c r="O32" s="127"/>
      <c r="P32" s="127"/>
      <c r="Q32" s="127"/>
      <c r="R32" s="127"/>
      <c r="S32" s="127"/>
      <c r="T32" s="127"/>
      <c r="U32" s="127"/>
      <c r="V32" s="127"/>
      <c r="W32" s="127"/>
      <c r="X32" s="127"/>
      <c r="Y32" s="127"/>
      <c r="Z32" s="127"/>
      <c r="AA32" s="127"/>
      <c r="AB32" s="127"/>
      <c r="AC32" s="162"/>
      <c r="AD32" s="164">
        <f t="shared" si="1"/>
        <v>0</v>
      </c>
      <c r="AE32" s="128">
        <f t="shared" si="0"/>
        <v>0</v>
      </c>
      <c r="AG32" s="2"/>
    </row>
    <row r="33" spans="2:33" ht="25.5" customHeight="1" x14ac:dyDescent="0.25">
      <c r="B33" s="38"/>
      <c r="C33" s="264"/>
      <c r="D33" s="264"/>
      <c r="E33" s="168">
        <f>IF(ISNA(VLOOKUP(B33,Equiprate!$A$2:$I$3,3,FALSE)),"",VLOOKUP(B33,Equiprate!$A$2:$I$3,3,FALSE))</f>
        <v>0</v>
      </c>
      <c r="F33" s="158"/>
      <c r="G33" s="159">
        <f>IF(ISNA(VLOOKUP(B33,Equiprate!$A$2:$I$3,8,FALSE)),"",VLOOKUP(B33,Equiprate!$A$2:$I$3,8,FALSE))</f>
        <v>0</v>
      </c>
      <c r="H33" s="161">
        <f>IF(ISNA(VLOOKUP(B33,Equiprate!$A$2:$I$3,9,FALSE)),"0",VLOOKUP(B33,Equiprate!$A$2:$I$3,9,FALSE))</f>
        <v>0</v>
      </c>
      <c r="I33" s="160"/>
      <c r="J33" s="127"/>
      <c r="K33" s="127"/>
      <c r="L33" s="127"/>
      <c r="M33" s="127"/>
      <c r="N33" s="127"/>
      <c r="O33" s="127"/>
      <c r="P33" s="127"/>
      <c r="Q33" s="127"/>
      <c r="R33" s="127"/>
      <c r="S33" s="127"/>
      <c r="T33" s="127"/>
      <c r="U33" s="127"/>
      <c r="V33" s="127"/>
      <c r="W33" s="127"/>
      <c r="X33" s="127"/>
      <c r="Y33" s="127"/>
      <c r="Z33" s="127"/>
      <c r="AA33" s="127"/>
      <c r="AB33" s="127"/>
      <c r="AC33" s="162"/>
      <c r="AD33" s="164">
        <f t="shared" si="1"/>
        <v>0</v>
      </c>
      <c r="AE33" s="128">
        <f t="shared" si="0"/>
        <v>0</v>
      </c>
      <c r="AG33" s="2"/>
    </row>
    <row r="34" spans="2:33" ht="25.5" customHeight="1" x14ac:dyDescent="0.25">
      <c r="B34" s="38"/>
      <c r="C34" s="264"/>
      <c r="D34" s="264"/>
      <c r="E34" s="168">
        <f>IF(ISNA(VLOOKUP(B34,Equiprate!$A$2:$I$3,3,FALSE)),"",VLOOKUP(B34,Equiprate!$A$2:$I$3,3,FALSE))</f>
        <v>0</v>
      </c>
      <c r="F34" s="158"/>
      <c r="G34" s="159">
        <f>IF(ISNA(VLOOKUP(B34,Equiprate!$A$2:$I$3,8,FALSE)),"",VLOOKUP(B34,Equiprate!$A$2:$I$3,8,FALSE))</f>
        <v>0</v>
      </c>
      <c r="H34" s="161">
        <f>IF(ISNA(VLOOKUP(B34,Equiprate!$A$2:$I$3,9,FALSE)),"0",VLOOKUP(B34,Equiprate!$A$2:$I$3,9,FALSE))</f>
        <v>0</v>
      </c>
      <c r="I34" s="160"/>
      <c r="J34" s="127"/>
      <c r="K34" s="127"/>
      <c r="L34" s="127"/>
      <c r="M34" s="127"/>
      <c r="N34" s="127"/>
      <c r="O34" s="127"/>
      <c r="P34" s="127"/>
      <c r="Q34" s="127"/>
      <c r="R34" s="127"/>
      <c r="S34" s="127"/>
      <c r="T34" s="127"/>
      <c r="U34" s="127"/>
      <c r="V34" s="127"/>
      <c r="W34" s="127"/>
      <c r="X34" s="127"/>
      <c r="Y34" s="127"/>
      <c r="Z34" s="127"/>
      <c r="AA34" s="127"/>
      <c r="AB34" s="127"/>
      <c r="AC34" s="162"/>
      <c r="AD34" s="164">
        <f t="shared" si="1"/>
        <v>0</v>
      </c>
      <c r="AE34" s="128">
        <f t="shared" si="0"/>
        <v>0</v>
      </c>
      <c r="AG34" s="2"/>
    </row>
    <row r="35" spans="2:33" ht="25.5" customHeight="1" x14ac:dyDescent="0.25">
      <c r="B35" s="38"/>
      <c r="C35" s="264"/>
      <c r="D35" s="264"/>
      <c r="E35" s="168">
        <f>IF(ISNA(VLOOKUP(B35,Equiprate!$A$2:$I$3,3,FALSE)),"",VLOOKUP(B35,Equiprate!$A$2:$I$3,3,FALSE))</f>
        <v>0</v>
      </c>
      <c r="F35" s="158"/>
      <c r="G35" s="159">
        <f>IF(ISNA(VLOOKUP(B35,Equiprate!$A$2:$I$3,8,FALSE)),"",VLOOKUP(B35,Equiprate!$A$2:$I$3,8,FALSE))</f>
        <v>0</v>
      </c>
      <c r="H35" s="161">
        <f>IF(ISNA(VLOOKUP(B35,Equiprate!$A$2:$I$3,9,FALSE)),"0",VLOOKUP(B35,Equiprate!$A$2:$I$3,9,FALSE))</f>
        <v>0</v>
      </c>
      <c r="I35" s="160"/>
      <c r="J35" s="127"/>
      <c r="K35" s="127"/>
      <c r="L35" s="127"/>
      <c r="M35" s="127"/>
      <c r="N35" s="127"/>
      <c r="O35" s="127"/>
      <c r="P35" s="127"/>
      <c r="Q35" s="127"/>
      <c r="R35" s="127"/>
      <c r="S35" s="127"/>
      <c r="T35" s="127"/>
      <c r="U35" s="127"/>
      <c r="V35" s="127"/>
      <c r="W35" s="127"/>
      <c r="X35" s="127"/>
      <c r="Y35" s="127"/>
      <c r="Z35" s="127"/>
      <c r="AA35" s="127"/>
      <c r="AB35" s="127"/>
      <c r="AC35" s="162"/>
      <c r="AD35" s="164">
        <f t="shared" si="1"/>
        <v>0</v>
      </c>
      <c r="AE35" s="128">
        <f t="shared" si="0"/>
        <v>0</v>
      </c>
      <c r="AG35" s="2"/>
    </row>
    <row r="36" spans="2:33" ht="25.5" customHeight="1" x14ac:dyDescent="0.25">
      <c r="B36" s="38"/>
      <c r="C36" s="264"/>
      <c r="D36" s="264"/>
      <c r="E36" s="168">
        <f>IF(ISNA(VLOOKUP(B36,Equiprate!$A$2:$I$3,3,FALSE)),"",VLOOKUP(B36,Equiprate!$A$2:$I$3,3,FALSE))</f>
        <v>0</v>
      </c>
      <c r="F36" s="158"/>
      <c r="G36" s="159">
        <f>IF(ISNA(VLOOKUP(B36,Equiprate!$A$2:$I$3,8,FALSE)),"",VLOOKUP(B36,Equiprate!$A$2:$I$3,8,FALSE))</f>
        <v>0</v>
      </c>
      <c r="H36" s="161">
        <f>IF(ISNA(VLOOKUP(B36,Equiprate!$A$2:$I$3,9,FALSE)),"0",VLOOKUP(B36,Equiprate!$A$2:$I$3,9,FALSE))</f>
        <v>0</v>
      </c>
      <c r="I36" s="160"/>
      <c r="J36" s="127"/>
      <c r="K36" s="127"/>
      <c r="L36" s="127"/>
      <c r="M36" s="127"/>
      <c r="N36" s="127"/>
      <c r="O36" s="127"/>
      <c r="P36" s="127"/>
      <c r="Q36" s="127"/>
      <c r="R36" s="127"/>
      <c r="S36" s="127"/>
      <c r="T36" s="127"/>
      <c r="U36" s="127"/>
      <c r="V36" s="127"/>
      <c r="W36" s="127"/>
      <c r="X36" s="127"/>
      <c r="Y36" s="127"/>
      <c r="Z36" s="127"/>
      <c r="AA36" s="127"/>
      <c r="AB36" s="127"/>
      <c r="AC36" s="162"/>
      <c r="AD36" s="164">
        <f t="shared" si="1"/>
        <v>0</v>
      </c>
      <c r="AE36" s="128">
        <f t="shared" si="0"/>
        <v>0</v>
      </c>
      <c r="AG36" s="2"/>
    </row>
    <row r="37" spans="2:33" ht="25.5" customHeight="1" x14ac:dyDescent="0.25">
      <c r="B37" s="38"/>
      <c r="C37" s="264"/>
      <c r="D37" s="264"/>
      <c r="E37" s="168">
        <f>IF(ISNA(VLOOKUP(B37,Equiprate!$A$2:$I$3,3,FALSE)),"",VLOOKUP(B37,Equiprate!$A$2:$I$3,3,FALSE))</f>
        <v>0</v>
      </c>
      <c r="F37" s="158"/>
      <c r="G37" s="159">
        <f>IF(ISNA(VLOOKUP(B37,Equiprate!$A$2:$I$3,8,FALSE)),"",VLOOKUP(B37,Equiprate!$A$2:$I$3,8,FALSE))</f>
        <v>0</v>
      </c>
      <c r="H37" s="161">
        <f>IF(ISNA(VLOOKUP(B37,Equiprate!$A$2:$I$3,9,FALSE)),"0",VLOOKUP(B37,Equiprate!$A$2:$I$3,9,FALSE))</f>
        <v>0</v>
      </c>
      <c r="I37" s="160"/>
      <c r="J37" s="127"/>
      <c r="K37" s="127"/>
      <c r="L37" s="127"/>
      <c r="M37" s="127"/>
      <c r="N37" s="127"/>
      <c r="O37" s="127"/>
      <c r="P37" s="127"/>
      <c r="Q37" s="127"/>
      <c r="R37" s="127"/>
      <c r="S37" s="127"/>
      <c r="T37" s="127"/>
      <c r="U37" s="127"/>
      <c r="V37" s="127"/>
      <c r="W37" s="127"/>
      <c r="X37" s="127"/>
      <c r="Y37" s="127"/>
      <c r="Z37" s="127"/>
      <c r="AA37" s="127"/>
      <c r="AB37" s="127"/>
      <c r="AC37" s="162"/>
      <c r="AD37" s="164">
        <f t="shared" si="1"/>
        <v>0</v>
      </c>
      <c r="AE37" s="128">
        <f t="shared" si="0"/>
        <v>0</v>
      </c>
      <c r="AG37" s="2"/>
    </row>
    <row r="38" spans="2:33" ht="25.5" customHeight="1" x14ac:dyDescent="0.25">
      <c r="B38" s="38"/>
      <c r="C38" s="264"/>
      <c r="D38" s="264"/>
      <c r="E38" s="168">
        <f>IF(ISNA(VLOOKUP(B38,Equiprate!$A$2:$I$3,3,FALSE)),"",VLOOKUP(B38,Equiprate!$A$2:$I$3,3,FALSE))</f>
        <v>0</v>
      </c>
      <c r="F38" s="158"/>
      <c r="G38" s="159">
        <f>IF(ISNA(VLOOKUP(B38,Equiprate!$A$2:$I$3,8,FALSE)),"",VLOOKUP(B38,Equiprate!$A$2:$I$3,8,FALSE))</f>
        <v>0</v>
      </c>
      <c r="H38" s="161">
        <f>IF(ISNA(VLOOKUP(B38,Equiprate!$A$2:$I$3,9,FALSE)),"0",VLOOKUP(B38,Equiprate!$A$2:$I$3,9,FALSE))</f>
        <v>0</v>
      </c>
      <c r="I38" s="160"/>
      <c r="J38" s="127"/>
      <c r="K38" s="127"/>
      <c r="L38" s="127"/>
      <c r="M38" s="127"/>
      <c r="N38" s="127"/>
      <c r="O38" s="127"/>
      <c r="P38" s="127"/>
      <c r="Q38" s="127"/>
      <c r="R38" s="127"/>
      <c r="S38" s="127"/>
      <c r="T38" s="127"/>
      <c r="U38" s="127"/>
      <c r="V38" s="127"/>
      <c r="W38" s="127"/>
      <c r="X38" s="127"/>
      <c r="Y38" s="127"/>
      <c r="Z38" s="127"/>
      <c r="AA38" s="127"/>
      <c r="AB38" s="127"/>
      <c r="AC38" s="162"/>
      <c r="AD38" s="164">
        <f t="shared" si="1"/>
        <v>0</v>
      </c>
      <c r="AE38" s="128">
        <f t="shared" si="0"/>
        <v>0</v>
      </c>
      <c r="AG38" s="2"/>
    </row>
    <row r="39" spans="2:33" ht="25.5" customHeight="1" x14ac:dyDescent="0.25">
      <c r="B39" s="38"/>
      <c r="C39" s="264"/>
      <c r="D39" s="264"/>
      <c r="E39" s="168">
        <f>IF(ISNA(VLOOKUP(B39,Equiprate!$A$2:$I$3,3,FALSE)),"",VLOOKUP(B39,Equiprate!$A$2:$I$3,3,FALSE))</f>
        <v>0</v>
      </c>
      <c r="F39" s="158"/>
      <c r="G39" s="159">
        <f>IF(ISNA(VLOOKUP(B39,Equiprate!$A$2:$I$3,8,FALSE)),"",VLOOKUP(B39,Equiprate!$A$2:$I$3,8,FALSE))</f>
        <v>0</v>
      </c>
      <c r="H39" s="161">
        <f>IF(ISNA(VLOOKUP(B39,Equiprate!$A$2:$I$3,9,FALSE)),"0",VLOOKUP(B39,Equiprate!$A$2:$I$3,9,FALSE))</f>
        <v>0</v>
      </c>
      <c r="I39" s="160"/>
      <c r="J39" s="127"/>
      <c r="K39" s="127"/>
      <c r="L39" s="127"/>
      <c r="M39" s="127"/>
      <c r="N39" s="127"/>
      <c r="O39" s="127"/>
      <c r="P39" s="127"/>
      <c r="Q39" s="127"/>
      <c r="R39" s="127"/>
      <c r="S39" s="127"/>
      <c r="T39" s="127"/>
      <c r="U39" s="127"/>
      <c r="V39" s="127"/>
      <c r="W39" s="127"/>
      <c r="X39" s="127"/>
      <c r="Y39" s="127"/>
      <c r="Z39" s="127"/>
      <c r="AA39" s="127"/>
      <c r="AB39" s="127"/>
      <c r="AC39" s="162"/>
      <c r="AD39" s="164">
        <f t="shared" si="1"/>
        <v>0</v>
      </c>
      <c r="AE39" s="128">
        <f t="shared" si="0"/>
        <v>0</v>
      </c>
      <c r="AG39" s="2"/>
    </row>
  </sheetData>
  <mergeCells count="12">
    <mergeCell ref="B2:AE2"/>
    <mergeCell ref="B3:AE3"/>
    <mergeCell ref="B4:T4"/>
    <mergeCell ref="U4:W4"/>
    <mergeCell ref="X4:Z4"/>
    <mergeCell ref="AA4:AE4"/>
    <mergeCell ref="B5:T5"/>
    <mergeCell ref="U5:W5"/>
    <mergeCell ref="X5:Z5"/>
    <mergeCell ref="AA5:AE5"/>
    <mergeCell ref="B6:H7"/>
    <mergeCell ref="I6:AC7"/>
  </mergeCells>
  <dataValidations count="4">
    <dataValidation type="list" allowBlank="1" showInputMessage="1" showErrorMessage="1" sqref="B9:B39">
      <formula1>Equiprate</formula1>
    </dataValidation>
    <dataValidation type="list" allowBlank="1" showInputMessage="1" showErrorMessage="1" sqref="F9:F39">
      <formula1>$AH$3:$AH$4</formula1>
    </dataValidation>
    <dataValidation type="list" allowBlank="1" showInputMessage="1" showErrorMessage="1" sqref="AL1">
      <formula1>$AI$1:$AK$1</formula1>
    </dataValidation>
    <dataValidation allowBlank="1" showInputMessage="1" showErrorMessage="1" error="You may only enter up to 24 hours per equipment item per day!" sqref="I9:AC39"/>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15"/>
  </sheetPr>
  <dimension ref="B1:AK49"/>
  <sheetViews>
    <sheetView showGridLines="0" showZeros="0" zoomScaleNormal="100" zoomScaleSheetLayoutView="90" workbookViewId="0">
      <selection activeCell="J8" sqref="J8"/>
    </sheetView>
  </sheetViews>
  <sheetFormatPr defaultColWidth="9.109375" defaultRowHeight="13.2" x14ac:dyDescent="0.25"/>
  <cols>
    <col min="1" max="1" width="2.88671875" style="32" customWidth="1"/>
    <col min="2" max="2" width="26.6640625" style="32" customWidth="1"/>
    <col min="3" max="3" width="35.5546875" style="32" customWidth="1"/>
    <col min="4" max="4" width="12.88671875" style="32" customWidth="1"/>
    <col min="5" max="5" width="14.44140625" style="32" bestFit="1" customWidth="1"/>
    <col min="6" max="6" width="10.5546875" style="32" bestFit="1" customWidth="1"/>
    <col min="7" max="9" width="8.5546875" style="32" customWidth="1"/>
    <col min="10" max="10" width="21.109375" style="32" customWidth="1"/>
    <col min="11" max="11" width="2.88671875" style="49" customWidth="1"/>
    <col min="12" max="12" width="7.109375" style="49" hidden="1" customWidth="1"/>
    <col min="13" max="19" width="9.109375" style="49"/>
    <col min="20" max="37" width="9.109375" style="47"/>
    <col min="38" max="16384" width="9.109375" style="32"/>
  </cols>
  <sheetData>
    <row r="1" spans="2:37" s="48" customFormat="1" ht="12.75" customHeight="1" thickBot="1" x14ac:dyDescent="0.3">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2:37" s="49" customFormat="1" ht="13.5" customHeight="1" x14ac:dyDescent="0.25">
      <c r="B2" s="574" t="s">
        <v>361</v>
      </c>
      <c r="C2" s="575"/>
      <c r="D2" s="575"/>
      <c r="E2" s="575"/>
      <c r="F2" s="575"/>
      <c r="G2" s="575"/>
      <c r="H2" s="575"/>
      <c r="I2" s="575"/>
      <c r="J2" s="576"/>
      <c r="K2" s="50"/>
      <c r="L2" s="19"/>
      <c r="M2" s="19"/>
      <c r="N2" s="19"/>
      <c r="O2" s="19"/>
      <c r="R2" s="19"/>
      <c r="S2" s="51"/>
    </row>
    <row r="3" spans="2:37" s="49" customFormat="1" ht="21" customHeight="1" thickBot="1" x14ac:dyDescent="0.3">
      <c r="B3" s="577" t="s">
        <v>316</v>
      </c>
      <c r="C3" s="578"/>
      <c r="D3" s="578"/>
      <c r="E3" s="578"/>
      <c r="F3" s="578"/>
      <c r="G3" s="578"/>
      <c r="H3" s="578"/>
      <c r="I3" s="578"/>
      <c r="J3" s="579"/>
      <c r="K3" s="50"/>
      <c r="L3" s="19"/>
      <c r="M3" s="19"/>
      <c r="N3" s="19"/>
      <c r="O3" s="19"/>
      <c r="R3" s="19"/>
      <c r="S3" s="51"/>
    </row>
    <row r="4" spans="2:37" s="49" customFormat="1" ht="15" customHeight="1" x14ac:dyDescent="0.25">
      <c r="B4" s="580" t="s">
        <v>326</v>
      </c>
      <c r="C4" s="581"/>
      <c r="D4" s="596" t="s">
        <v>267</v>
      </c>
      <c r="E4" s="581"/>
      <c r="F4" s="596" t="s">
        <v>328</v>
      </c>
      <c r="G4" s="581"/>
      <c r="H4" s="594" t="s">
        <v>351</v>
      </c>
      <c r="I4" s="594"/>
      <c r="J4" s="595"/>
      <c r="K4" s="52"/>
      <c r="M4" s="52"/>
      <c r="N4" s="52"/>
      <c r="O4" s="52"/>
      <c r="P4" s="52"/>
      <c r="Q4" s="52"/>
      <c r="R4" s="52"/>
      <c r="S4" s="52"/>
    </row>
    <row r="5" spans="2:37" s="49" customFormat="1" ht="15" customHeight="1" x14ac:dyDescent="0.25">
      <c r="B5" s="572">
        <f>'FILL OUT FIRST - TOC'!$F$5</f>
        <v>0</v>
      </c>
      <c r="C5" s="573"/>
      <c r="D5" s="597">
        <f>'FILL OUT FIRST - TOC'!$F$7</f>
        <v>0</v>
      </c>
      <c r="E5" s="598"/>
      <c r="F5" s="599">
        <f>'FILL OUT FIRST - TOC'!$F$6</f>
        <v>0</v>
      </c>
      <c r="G5" s="600"/>
      <c r="H5" s="592">
        <f>'FILL OUT FIRST - TOC'!$F$4</f>
        <v>0</v>
      </c>
      <c r="I5" s="592"/>
      <c r="J5" s="593"/>
      <c r="K5" s="53"/>
      <c r="L5" s="52"/>
      <c r="M5" s="52"/>
      <c r="P5" s="52"/>
      <c r="Q5" s="52"/>
      <c r="R5" s="52"/>
      <c r="S5" s="52"/>
    </row>
    <row r="6" spans="2:37" ht="37.5" customHeight="1" x14ac:dyDescent="0.25">
      <c r="B6" s="582" t="s">
        <v>312</v>
      </c>
      <c r="C6" s="584" t="s">
        <v>255</v>
      </c>
      <c r="D6" s="165" t="s">
        <v>434</v>
      </c>
      <c r="E6" s="165" t="s">
        <v>439</v>
      </c>
      <c r="F6" s="586" t="s">
        <v>435</v>
      </c>
      <c r="G6" s="586" t="s">
        <v>317</v>
      </c>
      <c r="H6" s="588" t="s">
        <v>318</v>
      </c>
      <c r="I6" s="589"/>
      <c r="J6" s="590" t="s">
        <v>314</v>
      </c>
    </row>
    <row r="7" spans="2:37" ht="23.25" customHeight="1" x14ac:dyDescent="0.25">
      <c r="B7" s="583"/>
      <c r="C7" s="585"/>
      <c r="D7" s="238">
        <f>SUM(D8:D1016)</f>
        <v>0</v>
      </c>
      <c r="E7" s="238">
        <f>SUM(E8:E1016)</f>
        <v>0</v>
      </c>
      <c r="F7" s="587"/>
      <c r="G7" s="587"/>
      <c r="H7" s="166" t="s">
        <v>436</v>
      </c>
      <c r="I7" s="166" t="s">
        <v>319</v>
      </c>
      <c r="J7" s="591"/>
    </row>
    <row r="8" spans="2:37" s="54" customFormat="1" ht="25.5" customHeight="1" x14ac:dyDescent="0.25">
      <c r="B8" s="271"/>
      <c r="C8" s="287"/>
      <c r="D8" s="85"/>
      <c r="E8" s="86"/>
      <c r="F8" s="70"/>
      <c r="G8" s="70"/>
      <c r="H8" s="88"/>
      <c r="I8" s="71"/>
      <c r="J8" s="272"/>
      <c r="K8" s="49"/>
      <c r="L8" s="49"/>
      <c r="M8" s="49"/>
      <c r="N8" s="49"/>
      <c r="O8" s="49"/>
      <c r="P8" s="49"/>
      <c r="Q8" s="49"/>
      <c r="R8" s="49"/>
      <c r="S8" s="49"/>
      <c r="T8" s="55"/>
      <c r="U8" s="55"/>
      <c r="V8" s="55"/>
      <c r="W8" s="55"/>
      <c r="X8" s="55"/>
      <c r="Y8" s="55"/>
      <c r="Z8" s="55"/>
      <c r="AA8" s="55"/>
      <c r="AB8" s="55"/>
      <c r="AC8" s="55"/>
      <c r="AD8" s="55"/>
      <c r="AE8" s="55"/>
      <c r="AF8" s="55"/>
      <c r="AG8" s="55"/>
      <c r="AH8" s="55"/>
      <c r="AI8" s="55"/>
      <c r="AJ8" s="55"/>
      <c r="AK8" s="55"/>
    </row>
    <row r="9" spans="2:37" s="54" customFormat="1" ht="25.5" customHeight="1" x14ac:dyDescent="0.25">
      <c r="B9" s="68"/>
      <c r="C9" s="69"/>
      <c r="D9" s="87"/>
      <c r="E9" s="84"/>
      <c r="F9" s="73"/>
      <c r="G9" s="74"/>
      <c r="H9" s="289"/>
      <c r="I9" s="75"/>
      <c r="J9" s="273"/>
      <c r="K9" s="49"/>
      <c r="L9" s="49"/>
      <c r="M9" s="49"/>
      <c r="N9" s="49"/>
      <c r="O9" s="49"/>
      <c r="P9" s="49"/>
      <c r="Q9" s="49"/>
      <c r="R9" s="49"/>
      <c r="S9" s="49"/>
      <c r="T9" s="55"/>
      <c r="U9" s="55"/>
      <c r="V9" s="55"/>
      <c r="W9" s="55"/>
      <c r="X9" s="55"/>
      <c r="Y9" s="55"/>
      <c r="Z9" s="55"/>
      <c r="AA9" s="55"/>
      <c r="AB9" s="55"/>
      <c r="AC9" s="55"/>
      <c r="AD9" s="55"/>
      <c r="AE9" s="55"/>
      <c r="AF9" s="55"/>
      <c r="AG9" s="55"/>
      <c r="AH9" s="55"/>
      <c r="AI9" s="55"/>
      <c r="AJ9" s="55"/>
      <c r="AK9" s="55"/>
    </row>
    <row r="10" spans="2:37" s="54" customFormat="1" ht="25.5" customHeight="1" x14ac:dyDescent="0.25">
      <c r="B10" s="68"/>
      <c r="C10" s="69"/>
      <c r="D10" s="87"/>
      <c r="E10" s="84"/>
      <c r="F10" s="73"/>
      <c r="G10" s="74"/>
      <c r="H10" s="289"/>
      <c r="I10" s="75"/>
      <c r="J10" s="76"/>
      <c r="K10" s="49"/>
      <c r="L10" s="49"/>
      <c r="M10" s="49"/>
      <c r="N10" s="49"/>
      <c r="O10" s="49"/>
      <c r="P10" s="49"/>
      <c r="Q10" s="49"/>
      <c r="R10" s="49"/>
      <c r="S10" s="49"/>
      <c r="T10" s="55"/>
      <c r="U10" s="55"/>
      <c r="V10" s="55"/>
      <c r="W10" s="55"/>
      <c r="X10" s="55"/>
      <c r="Y10" s="55"/>
      <c r="Z10" s="55"/>
      <c r="AA10" s="55"/>
      <c r="AB10" s="55"/>
      <c r="AC10" s="55"/>
      <c r="AD10" s="55"/>
      <c r="AE10" s="55"/>
      <c r="AF10" s="55"/>
      <c r="AG10" s="55"/>
      <c r="AH10" s="55"/>
      <c r="AI10" s="55"/>
      <c r="AJ10" s="55"/>
      <c r="AK10" s="55"/>
    </row>
    <row r="11" spans="2:37" s="54" customFormat="1" ht="25.5" customHeight="1" x14ac:dyDescent="0.25">
      <c r="B11" s="274"/>
      <c r="C11" s="275"/>
      <c r="D11" s="276"/>
      <c r="E11" s="277"/>
      <c r="F11" s="278"/>
      <c r="G11" s="279"/>
      <c r="H11" s="280"/>
      <c r="I11" s="281"/>
      <c r="J11" s="282"/>
      <c r="K11" s="49"/>
      <c r="L11" s="49"/>
      <c r="M11" s="49"/>
      <c r="N11" s="49"/>
      <c r="O11" s="49"/>
      <c r="P11" s="49"/>
      <c r="Q11" s="49"/>
      <c r="R11" s="49"/>
      <c r="S11" s="49"/>
      <c r="T11" s="55"/>
      <c r="U11" s="55"/>
      <c r="V11" s="55"/>
      <c r="W11" s="55"/>
      <c r="X11" s="55"/>
      <c r="Y11" s="55"/>
      <c r="Z11" s="55"/>
      <c r="AA11" s="55"/>
      <c r="AB11" s="55"/>
      <c r="AC11" s="55"/>
      <c r="AD11" s="55"/>
      <c r="AE11" s="55"/>
      <c r="AF11" s="55"/>
      <c r="AG11" s="55"/>
      <c r="AH11" s="55"/>
      <c r="AI11" s="55"/>
      <c r="AJ11" s="55"/>
      <c r="AK11" s="55"/>
    </row>
    <row r="12" spans="2:37" s="54" customFormat="1" ht="25.5" customHeight="1" x14ac:dyDescent="0.25">
      <c r="B12" s="286"/>
      <c r="C12" s="69"/>
      <c r="D12" s="87"/>
      <c r="E12" s="84"/>
      <c r="F12" s="73"/>
      <c r="G12" s="73"/>
      <c r="H12" s="289"/>
      <c r="I12" s="75"/>
      <c r="J12" s="76"/>
      <c r="K12" s="49"/>
      <c r="L12" s="49"/>
      <c r="M12" s="49"/>
      <c r="N12" s="49"/>
      <c r="O12" s="49"/>
      <c r="P12" s="49"/>
      <c r="Q12" s="49"/>
      <c r="R12" s="49"/>
      <c r="S12" s="49"/>
      <c r="T12" s="55"/>
      <c r="U12" s="55"/>
      <c r="V12" s="55"/>
      <c r="W12" s="55"/>
      <c r="X12" s="55"/>
      <c r="Y12" s="55"/>
      <c r="Z12" s="55"/>
      <c r="AA12" s="55"/>
      <c r="AB12" s="55"/>
      <c r="AC12" s="55"/>
      <c r="AD12" s="55"/>
      <c r="AE12" s="55"/>
      <c r="AF12" s="55"/>
      <c r="AG12" s="55"/>
      <c r="AH12" s="55"/>
      <c r="AI12" s="55"/>
      <c r="AJ12" s="55"/>
      <c r="AK12" s="55"/>
    </row>
    <row r="13" spans="2:37" s="54" customFormat="1" ht="25.5" customHeight="1" x14ac:dyDescent="0.25">
      <c r="B13" s="68"/>
      <c r="C13" s="69"/>
      <c r="D13" s="87"/>
      <c r="E13" s="84"/>
      <c r="F13" s="73"/>
      <c r="G13" s="74"/>
      <c r="H13" s="289"/>
      <c r="I13" s="75"/>
      <c r="J13" s="76"/>
      <c r="K13" s="49"/>
      <c r="L13" s="49"/>
      <c r="M13" s="49"/>
      <c r="N13" s="49"/>
      <c r="O13" s="49"/>
      <c r="P13" s="49"/>
      <c r="Q13" s="49"/>
      <c r="R13" s="49"/>
      <c r="S13" s="49"/>
      <c r="T13" s="55"/>
      <c r="U13" s="55"/>
      <c r="V13" s="55"/>
      <c r="W13" s="55"/>
      <c r="X13" s="55"/>
      <c r="Y13" s="55"/>
      <c r="Z13" s="55"/>
      <c r="AA13" s="55"/>
      <c r="AB13" s="55"/>
      <c r="AC13" s="55"/>
      <c r="AD13" s="55"/>
      <c r="AE13" s="55"/>
      <c r="AF13" s="55"/>
      <c r="AG13" s="55"/>
      <c r="AH13" s="55"/>
      <c r="AI13" s="55"/>
      <c r="AJ13" s="55"/>
      <c r="AK13" s="55"/>
    </row>
    <row r="14" spans="2:37" s="54" customFormat="1" ht="25.5" customHeight="1" x14ac:dyDescent="0.25">
      <c r="B14" s="68"/>
      <c r="C14" s="69"/>
      <c r="D14" s="87"/>
      <c r="E14" s="84"/>
      <c r="F14" s="73"/>
      <c r="G14" s="74"/>
      <c r="H14" s="289"/>
      <c r="I14" s="75"/>
      <c r="J14" s="76"/>
      <c r="K14" s="49"/>
      <c r="L14" s="49"/>
      <c r="M14" s="49"/>
      <c r="N14" s="49"/>
      <c r="O14" s="49"/>
      <c r="P14" s="49"/>
      <c r="Q14" s="49"/>
      <c r="R14" s="49"/>
      <c r="S14" s="49"/>
      <c r="T14" s="55"/>
      <c r="U14" s="55"/>
      <c r="V14" s="55"/>
      <c r="W14" s="55"/>
      <c r="X14" s="55"/>
      <c r="Y14" s="55"/>
      <c r="Z14" s="55"/>
      <c r="AA14" s="55"/>
      <c r="AB14" s="55"/>
      <c r="AC14" s="55"/>
      <c r="AD14" s="55"/>
      <c r="AE14" s="55"/>
      <c r="AF14" s="55"/>
      <c r="AG14" s="55"/>
      <c r="AH14" s="55"/>
      <c r="AI14" s="55"/>
      <c r="AJ14" s="55"/>
      <c r="AK14" s="55"/>
    </row>
    <row r="15" spans="2:37" s="54" customFormat="1" ht="25.5" customHeight="1" x14ac:dyDescent="0.25">
      <c r="B15" s="66"/>
      <c r="C15" s="67"/>
      <c r="D15" s="85"/>
      <c r="E15" s="86"/>
      <c r="F15" s="70"/>
      <c r="G15" s="70"/>
      <c r="H15" s="88"/>
      <c r="I15" s="71"/>
      <c r="J15" s="72"/>
      <c r="K15" s="49"/>
      <c r="L15" s="49"/>
      <c r="M15" s="49"/>
      <c r="N15" s="49"/>
      <c r="O15" s="49"/>
      <c r="P15" s="49"/>
      <c r="Q15" s="49"/>
      <c r="R15" s="49"/>
      <c r="S15" s="49"/>
      <c r="T15" s="55"/>
      <c r="U15" s="55"/>
      <c r="V15" s="55"/>
      <c r="W15" s="55"/>
      <c r="X15" s="55"/>
      <c r="Y15" s="55"/>
      <c r="Z15" s="55"/>
      <c r="AA15" s="55"/>
      <c r="AB15" s="55"/>
      <c r="AC15" s="55"/>
      <c r="AD15" s="55"/>
      <c r="AE15" s="55"/>
      <c r="AF15" s="55"/>
      <c r="AG15" s="55"/>
      <c r="AH15" s="55"/>
      <c r="AI15" s="55"/>
      <c r="AJ15" s="55"/>
      <c r="AK15" s="55"/>
    </row>
    <row r="16" spans="2:37" s="54" customFormat="1" ht="25.5" customHeight="1" x14ac:dyDescent="0.25">
      <c r="B16" s="274"/>
      <c r="C16" s="275"/>
      <c r="D16" s="276"/>
      <c r="E16" s="277"/>
      <c r="F16" s="278"/>
      <c r="G16" s="279"/>
      <c r="H16" s="280"/>
      <c r="I16" s="281"/>
      <c r="J16" s="282"/>
      <c r="K16" s="49"/>
      <c r="L16" s="49"/>
      <c r="M16" s="49"/>
      <c r="N16" s="49"/>
      <c r="O16" s="49"/>
      <c r="P16" s="49"/>
      <c r="Q16" s="49"/>
      <c r="R16" s="49"/>
      <c r="S16" s="49"/>
      <c r="T16" s="55"/>
      <c r="U16" s="55"/>
      <c r="V16" s="55"/>
      <c r="W16" s="55"/>
      <c r="X16" s="55"/>
      <c r="Y16" s="55"/>
      <c r="Z16" s="55"/>
      <c r="AA16" s="55"/>
      <c r="AB16" s="55"/>
      <c r="AC16" s="55"/>
      <c r="AD16" s="55"/>
      <c r="AE16" s="55"/>
      <c r="AF16" s="55"/>
      <c r="AG16" s="55"/>
      <c r="AH16" s="55"/>
      <c r="AI16" s="55"/>
      <c r="AJ16" s="55"/>
      <c r="AK16" s="55"/>
    </row>
    <row r="17" spans="2:37" s="54" customFormat="1" ht="25.5" customHeight="1" x14ac:dyDescent="0.25">
      <c r="B17" s="286"/>
      <c r="C17" s="69"/>
      <c r="D17" s="87"/>
      <c r="E17" s="84"/>
      <c r="F17" s="73"/>
      <c r="G17" s="74"/>
      <c r="H17" s="289"/>
      <c r="I17" s="75"/>
      <c r="J17" s="76"/>
      <c r="K17" s="49"/>
      <c r="L17" s="49"/>
      <c r="M17" s="49"/>
      <c r="N17" s="49"/>
      <c r="O17" s="49"/>
      <c r="P17" s="49"/>
      <c r="Q17" s="49"/>
      <c r="R17" s="49"/>
      <c r="S17" s="49"/>
      <c r="T17" s="55"/>
      <c r="U17" s="55"/>
      <c r="V17" s="55"/>
      <c r="W17" s="55"/>
      <c r="X17" s="55"/>
      <c r="Y17" s="55"/>
      <c r="Z17" s="55"/>
      <c r="AA17" s="55"/>
      <c r="AB17" s="55"/>
      <c r="AC17" s="55"/>
      <c r="AD17" s="55"/>
      <c r="AE17" s="55"/>
      <c r="AF17" s="55"/>
      <c r="AG17" s="55"/>
      <c r="AH17" s="55"/>
      <c r="AI17" s="55"/>
      <c r="AJ17" s="55"/>
      <c r="AK17" s="55"/>
    </row>
    <row r="18" spans="2:37" s="54" customFormat="1" ht="25.5" customHeight="1" x14ac:dyDescent="0.25">
      <c r="B18" s="66"/>
      <c r="C18" s="67"/>
      <c r="D18" s="85"/>
      <c r="E18" s="86"/>
      <c r="F18" s="70"/>
      <c r="G18" s="70"/>
      <c r="H18" s="88"/>
      <c r="I18" s="71"/>
      <c r="J18" s="72"/>
      <c r="K18" s="49"/>
      <c r="L18" s="49"/>
      <c r="M18" s="49"/>
      <c r="N18" s="49"/>
      <c r="O18" s="49"/>
      <c r="P18" s="49"/>
      <c r="Q18" s="49"/>
      <c r="R18" s="49"/>
      <c r="S18" s="49"/>
      <c r="T18" s="55"/>
      <c r="U18" s="55"/>
      <c r="V18" s="55"/>
      <c r="W18" s="55"/>
      <c r="X18" s="55"/>
      <c r="Y18" s="55"/>
      <c r="Z18" s="55"/>
      <c r="AA18" s="55"/>
      <c r="AB18" s="55"/>
      <c r="AC18" s="55"/>
      <c r="AD18" s="55"/>
      <c r="AE18" s="55"/>
      <c r="AF18" s="55"/>
      <c r="AG18" s="55"/>
      <c r="AH18" s="55"/>
      <c r="AI18" s="55"/>
      <c r="AJ18" s="55"/>
      <c r="AK18" s="55"/>
    </row>
    <row r="19" spans="2:37" s="54" customFormat="1" ht="25.5" customHeight="1" x14ac:dyDescent="0.25">
      <c r="B19" s="68"/>
      <c r="C19" s="69"/>
      <c r="D19" s="87"/>
      <c r="E19" s="84"/>
      <c r="F19" s="73"/>
      <c r="G19" s="74"/>
      <c r="H19" s="289"/>
      <c r="I19" s="75"/>
      <c r="J19" s="76"/>
      <c r="K19" s="49"/>
      <c r="L19" s="49"/>
      <c r="M19" s="49"/>
      <c r="N19" s="49"/>
      <c r="O19" s="49"/>
      <c r="P19" s="49"/>
      <c r="Q19" s="49"/>
      <c r="R19" s="49"/>
      <c r="S19" s="49"/>
      <c r="T19" s="55"/>
      <c r="U19" s="55"/>
      <c r="V19" s="55"/>
      <c r="W19" s="55"/>
      <c r="X19" s="55"/>
      <c r="Y19" s="55"/>
      <c r="Z19" s="55"/>
      <c r="AA19" s="55"/>
      <c r="AB19" s="55"/>
      <c r="AC19" s="55"/>
      <c r="AD19" s="55"/>
      <c r="AE19" s="55"/>
      <c r="AF19" s="55"/>
      <c r="AG19" s="55"/>
      <c r="AH19" s="55"/>
      <c r="AI19" s="55"/>
      <c r="AJ19" s="55"/>
      <c r="AK19" s="55"/>
    </row>
    <row r="20" spans="2:37" s="54" customFormat="1" ht="25.5" customHeight="1" x14ac:dyDescent="0.25">
      <c r="B20" s="274"/>
      <c r="C20" s="275"/>
      <c r="D20" s="276"/>
      <c r="E20" s="277"/>
      <c r="F20" s="278"/>
      <c r="G20" s="279"/>
      <c r="H20" s="280"/>
      <c r="I20" s="281"/>
      <c r="J20" s="282"/>
      <c r="K20" s="49"/>
      <c r="L20" s="49"/>
      <c r="M20" s="49"/>
      <c r="N20" s="49"/>
      <c r="O20" s="49"/>
      <c r="P20" s="49"/>
      <c r="Q20" s="49"/>
      <c r="R20" s="49"/>
      <c r="S20" s="49"/>
      <c r="T20" s="55"/>
      <c r="U20" s="55"/>
      <c r="V20" s="55"/>
      <c r="W20" s="55"/>
      <c r="X20" s="55"/>
      <c r="Y20" s="55"/>
      <c r="Z20" s="55"/>
      <c r="AA20" s="55"/>
      <c r="AB20" s="55"/>
      <c r="AC20" s="55"/>
      <c r="AD20" s="55"/>
      <c r="AE20" s="55"/>
      <c r="AF20" s="55"/>
      <c r="AG20" s="55"/>
      <c r="AH20" s="55"/>
      <c r="AI20" s="55"/>
      <c r="AJ20" s="55"/>
      <c r="AK20" s="55"/>
    </row>
    <row r="21" spans="2:37" s="54" customFormat="1" ht="25.5" customHeight="1" x14ac:dyDescent="0.25">
      <c r="B21" s="286"/>
      <c r="C21" s="288"/>
      <c r="D21" s="87"/>
      <c r="E21" s="84"/>
      <c r="F21" s="73"/>
      <c r="G21" s="73"/>
      <c r="H21" s="289"/>
      <c r="I21" s="75"/>
      <c r="J21" s="76"/>
      <c r="K21" s="49"/>
      <c r="L21" s="49"/>
      <c r="M21" s="49"/>
      <c r="N21" s="49"/>
      <c r="O21" s="49"/>
      <c r="P21" s="49"/>
      <c r="Q21" s="49"/>
      <c r="R21" s="49"/>
      <c r="S21" s="49"/>
      <c r="T21" s="55"/>
      <c r="U21" s="55"/>
      <c r="V21" s="55"/>
      <c r="W21" s="55"/>
      <c r="X21" s="55"/>
      <c r="Y21" s="55"/>
      <c r="Z21" s="55"/>
      <c r="AA21" s="55"/>
      <c r="AB21" s="55"/>
      <c r="AC21" s="55"/>
      <c r="AD21" s="55"/>
      <c r="AE21" s="55"/>
      <c r="AF21" s="55"/>
      <c r="AG21" s="55"/>
      <c r="AH21" s="55"/>
      <c r="AI21" s="55"/>
      <c r="AJ21" s="55"/>
      <c r="AK21" s="55"/>
    </row>
    <row r="22" spans="2:37" s="54" customFormat="1" ht="25.5" customHeight="1" x14ac:dyDescent="0.25">
      <c r="B22" s="68"/>
      <c r="C22" s="69"/>
      <c r="D22" s="87"/>
      <c r="E22" s="84"/>
      <c r="F22" s="73"/>
      <c r="G22" s="74"/>
      <c r="H22" s="289"/>
      <c r="I22" s="75"/>
      <c r="J22" s="76"/>
      <c r="K22" s="49"/>
      <c r="L22" s="49"/>
      <c r="M22" s="49"/>
      <c r="N22" s="49"/>
      <c r="O22" s="49"/>
      <c r="P22" s="49"/>
      <c r="Q22" s="49"/>
      <c r="R22" s="49"/>
      <c r="S22" s="49"/>
      <c r="T22" s="55"/>
      <c r="U22" s="55"/>
      <c r="V22" s="55"/>
      <c r="W22" s="55"/>
      <c r="X22" s="55"/>
      <c r="Y22" s="55"/>
      <c r="Z22" s="55"/>
      <c r="AA22" s="55"/>
      <c r="AB22" s="55"/>
      <c r="AC22" s="55"/>
      <c r="AD22" s="55"/>
      <c r="AE22" s="55"/>
      <c r="AF22" s="55"/>
      <c r="AG22" s="55"/>
      <c r="AH22" s="55"/>
      <c r="AI22" s="55"/>
      <c r="AJ22" s="55"/>
      <c r="AK22" s="55"/>
    </row>
    <row r="23" spans="2:37" s="54" customFormat="1" ht="25.5" customHeight="1" x14ac:dyDescent="0.25">
      <c r="B23" s="68"/>
      <c r="C23" s="69"/>
      <c r="D23" s="87"/>
      <c r="E23" s="84"/>
      <c r="F23" s="73"/>
      <c r="G23" s="74"/>
      <c r="H23" s="289"/>
      <c r="I23" s="75"/>
      <c r="J23" s="76"/>
      <c r="K23" s="49"/>
      <c r="L23" s="49"/>
      <c r="M23" s="49"/>
      <c r="N23" s="49"/>
      <c r="O23" s="49"/>
      <c r="P23" s="49"/>
      <c r="Q23" s="49"/>
      <c r="R23" s="49"/>
      <c r="S23" s="49"/>
      <c r="T23" s="55"/>
      <c r="U23" s="55"/>
      <c r="V23" s="55"/>
      <c r="W23" s="55"/>
      <c r="X23" s="55"/>
      <c r="Y23" s="55"/>
      <c r="Z23" s="55"/>
      <c r="AA23" s="55"/>
      <c r="AB23" s="55"/>
      <c r="AC23" s="55"/>
      <c r="AD23" s="55"/>
      <c r="AE23" s="55"/>
      <c r="AF23" s="55"/>
      <c r="AG23" s="55"/>
      <c r="AH23" s="55"/>
      <c r="AI23" s="55"/>
      <c r="AJ23" s="55"/>
      <c r="AK23" s="55"/>
    </row>
    <row r="24" spans="2:37" s="54" customFormat="1" ht="25.5" customHeight="1" x14ac:dyDescent="0.25">
      <c r="B24" s="68"/>
      <c r="C24" s="69"/>
      <c r="D24" s="87"/>
      <c r="E24" s="84"/>
      <c r="F24" s="73"/>
      <c r="G24" s="74"/>
      <c r="H24" s="289"/>
      <c r="I24" s="75"/>
      <c r="J24" s="76"/>
      <c r="K24" s="49"/>
      <c r="L24" s="49"/>
      <c r="M24" s="49"/>
      <c r="N24" s="49"/>
      <c r="O24" s="49"/>
      <c r="P24" s="49"/>
      <c r="Q24" s="49"/>
      <c r="R24" s="49"/>
      <c r="S24" s="49"/>
      <c r="T24" s="55"/>
      <c r="U24" s="55"/>
      <c r="V24" s="55"/>
      <c r="W24" s="55"/>
      <c r="X24" s="55"/>
      <c r="Y24" s="55"/>
      <c r="Z24" s="55"/>
      <c r="AA24" s="55"/>
      <c r="AB24" s="55"/>
      <c r="AC24" s="55"/>
      <c r="AD24" s="55"/>
      <c r="AE24" s="55"/>
      <c r="AF24" s="55"/>
      <c r="AG24" s="55"/>
      <c r="AH24" s="55"/>
      <c r="AI24" s="55"/>
      <c r="AJ24" s="55"/>
      <c r="AK24" s="55"/>
    </row>
    <row r="25" spans="2:37" s="54" customFormat="1" ht="25.5" customHeight="1" x14ac:dyDescent="0.25">
      <c r="B25" s="68"/>
      <c r="C25" s="69"/>
      <c r="D25" s="87"/>
      <c r="E25" s="84"/>
      <c r="F25" s="73"/>
      <c r="G25" s="74"/>
      <c r="H25" s="289"/>
      <c r="I25" s="75"/>
      <c r="J25" s="76"/>
      <c r="K25" s="49"/>
      <c r="L25" s="49"/>
      <c r="M25" s="49"/>
      <c r="N25" s="49"/>
      <c r="O25" s="49"/>
      <c r="P25" s="49"/>
      <c r="Q25" s="49"/>
      <c r="R25" s="49"/>
      <c r="S25" s="49"/>
      <c r="T25" s="55"/>
      <c r="U25" s="55"/>
      <c r="V25" s="55"/>
      <c r="W25" s="55"/>
      <c r="X25" s="55"/>
      <c r="Y25" s="55"/>
      <c r="Z25" s="55"/>
      <c r="AA25" s="55"/>
      <c r="AB25" s="55"/>
      <c r="AC25" s="55"/>
      <c r="AD25" s="55"/>
      <c r="AE25" s="55"/>
      <c r="AF25" s="55"/>
      <c r="AG25" s="55"/>
      <c r="AH25" s="55"/>
      <c r="AI25" s="55"/>
      <c r="AJ25" s="55"/>
      <c r="AK25" s="55"/>
    </row>
    <row r="26" spans="2:37" s="54" customFormat="1" ht="25.5" customHeight="1" x14ac:dyDescent="0.25">
      <c r="B26" s="68"/>
      <c r="C26" s="69"/>
      <c r="D26" s="87"/>
      <c r="E26" s="84"/>
      <c r="F26" s="73"/>
      <c r="G26" s="74"/>
      <c r="H26" s="289"/>
      <c r="I26" s="75"/>
      <c r="J26" s="76"/>
      <c r="K26" s="49"/>
      <c r="L26" s="49"/>
      <c r="M26" s="49"/>
      <c r="N26" s="49"/>
      <c r="O26" s="49"/>
      <c r="P26" s="49"/>
      <c r="Q26" s="49"/>
      <c r="R26" s="49"/>
      <c r="S26" s="49"/>
      <c r="T26" s="55"/>
      <c r="U26" s="55"/>
      <c r="V26" s="55"/>
      <c r="W26" s="55"/>
      <c r="X26" s="55"/>
      <c r="Y26" s="55"/>
      <c r="Z26" s="55"/>
      <c r="AA26" s="55"/>
      <c r="AB26" s="55"/>
      <c r="AC26" s="55"/>
      <c r="AD26" s="55"/>
      <c r="AE26" s="55"/>
      <c r="AF26" s="55"/>
      <c r="AG26" s="55"/>
      <c r="AH26" s="55"/>
      <c r="AI26" s="55"/>
      <c r="AJ26" s="55"/>
      <c r="AK26" s="55"/>
    </row>
    <row r="27" spans="2:37" s="54" customFormat="1" ht="25.5" customHeight="1" x14ac:dyDescent="0.25">
      <c r="B27" s="68"/>
      <c r="C27" s="69"/>
      <c r="D27" s="87"/>
      <c r="E27" s="84"/>
      <c r="F27" s="73"/>
      <c r="G27" s="74"/>
      <c r="H27" s="289"/>
      <c r="I27" s="75"/>
      <c r="J27" s="76"/>
      <c r="K27" s="49"/>
      <c r="L27" s="49"/>
      <c r="M27" s="49"/>
      <c r="N27" s="49"/>
      <c r="O27" s="49"/>
      <c r="P27" s="49"/>
      <c r="Q27" s="49"/>
      <c r="R27" s="49"/>
      <c r="S27" s="49"/>
      <c r="T27" s="55"/>
      <c r="U27" s="55"/>
      <c r="V27" s="55"/>
      <c r="W27" s="55"/>
      <c r="X27" s="55"/>
      <c r="Y27" s="55"/>
      <c r="Z27" s="55"/>
      <c r="AA27" s="55"/>
      <c r="AB27" s="55"/>
      <c r="AC27" s="55"/>
      <c r="AD27" s="55"/>
      <c r="AE27" s="55"/>
      <c r="AF27" s="55"/>
      <c r="AG27" s="55"/>
      <c r="AH27" s="55"/>
      <c r="AI27" s="55"/>
      <c r="AJ27" s="55"/>
      <c r="AK27" s="55"/>
    </row>
    <row r="28" spans="2:37" s="54" customFormat="1" ht="25.5" customHeight="1" x14ac:dyDescent="0.25">
      <c r="B28" s="68"/>
      <c r="C28" s="69"/>
      <c r="D28" s="87"/>
      <c r="E28" s="84"/>
      <c r="F28" s="73"/>
      <c r="G28" s="74"/>
      <c r="H28" s="289"/>
      <c r="I28" s="75"/>
      <c r="J28" s="76"/>
      <c r="K28" s="49"/>
      <c r="L28" s="49"/>
      <c r="M28" s="49"/>
      <c r="N28" s="49"/>
      <c r="O28" s="49"/>
      <c r="P28" s="49"/>
      <c r="Q28" s="49"/>
      <c r="R28" s="49"/>
      <c r="S28" s="49"/>
      <c r="T28" s="55"/>
      <c r="U28" s="55"/>
      <c r="V28" s="55"/>
      <c r="W28" s="55"/>
      <c r="X28" s="55"/>
      <c r="Y28" s="55"/>
      <c r="Z28" s="55"/>
      <c r="AA28" s="55"/>
      <c r="AB28" s="55"/>
      <c r="AC28" s="55"/>
      <c r="AD28" s="55"/>
      <c r="AE28" s="55"/>
      <c r="AF28" s="55"/>
      <c r="AG28" s="55"/>
      <c r="AH28" s="55"/>
      <c r="AI28" s="55"/>
      <c r="AJ28" s="55"/>
      <c r="AK28" s="55"/>
    </row>
    <row r="29" spans="2:37" s="54" customFormat="1" ht="25.5" customHeight="1" x14ac:dyDescent="0.25">
      <c r="B29" s="68"/>
      <c r="C29" s="69"/>
      <c r="D29" s="87"/>
      <c r="E29" s="84"/>
      <c r="F29" s="73"/>
      <c r="G29" s="74"/>
      <c r="H29" s="289"/>
      <c r="I29" s="75"/>
      <c r="J29" s="76"/>
      <c r="K29" s="49"/>
      <c r="L29" s="49"/>
      <c r="M29" s="49"/>
      <c r="N29" s="49"/>
      <c r="O29" s="49"/>
      <c r="P29" s="49"/>
      <c r="Q29" s="49"/>
      <c r="R29" s="49"/>
      <c r="S29" s="49"/>
      <c r="T29" s="55"/>
      <c r="U29" s="55"/>
      <c r="V29" s="55"/>
      <c r="W29" s="55"/>
      <c r="X29" s="55"/>
      <c r="Y29" s="55"/>
      <c r="Z29" s="55"/>
      <c r="AA29" s="55"/>
      <c r="AB29" s="55"/>
      <c r="AC29" s="55"/>
      <c r="AD29" s="55"/>
      <c r="AE29" s="55"/>
      <c r="AF29" s="55"/>
      <c r="AG29" s="55"/>
      <c r="AH29" s="55"/>
      <c r="AI29" s="55"/>
      <c r="AJ29" s="55"/>
      <c r="AK29" s="55"/>
    </row>
    <row r="30" spans="2:37" s="54" customFormat="1" ht="25.5" customHeight="1" x14ac:dyDescent="0.25">
      <c r="B30" s="68"/>
      <c r="C30" s="69"/>
      <c r="D30" s="87"/>
      <c r="E30" s="84"/>
      <c r="F30" s="73"/>
      <c r="G30" s="74"/>
      <c r="H30" s="289"/>
      <c r="I30" s="75"/>
      <c r="J30" s="76"/>
      <c r="K30" s="49"/>
      <c r="L30" s="49"/>
      <c r="M30" s="49"/>
      <c r="N30" s="49"/>
      <c r="O30" s="49"/>
      <c r="P30" s="49"/>
      <c r="Q30" s="49"/>
      <c r="R30" s="49"/>
      <c r="S30" s="49"/>
      <c r="T30" s="55"/>
      <c r="U30" s="55"/>
      <c r="V30" s="55"/>
      <c r="W30" s="55"/>
      <c r="X30" s="55"/>
      <c r="Y30" s="55"/>
      <c r="Z30" s="55"/>
      <c r="AA30" s="55"/>
      <c r="AB30" s="55"/>
      <c r="AC30" s="55"/>
      <c r="AD30" s="55"/>
      <c r="AE30" s="55"/>
      <c r="AF30" s="55"/>
      <c r="AG30" s="55"/>
      <c r="AH30" s="55"/>
      <c r="AI30" s="55"/>
      <c r="AJ30" s="55"/>
      <c r="AK30" s="55"/>
    </row>
    <row r="31" spans="2:37" s="54" customFormat="1" ht="25.5" customHeight="1" x14ac:dyDescent="0.25">
      <c r="B31" s="68"/>
      <c r="C31" s="69"/>
      <c r="D31" s="87"/>
      <c r="E31" s="84"/>
      <c r="F31" s="73"/>
      <c r="G31" s="74"/>
      <c r="H31" s="289"/>
      <c r="I31" s="75"/>
      <c r="J31" s="76"/>
      <c r="K31" s="49"/>
      <c r="L31" s="49"/>
      <c r="M31" s="49"/>
      <c r="N31" s="49"/>
      <c r="O31" s="49"/>
      <c r="P31" s="49"/>
      <c r="Q31" s="49"/>
      <c r="R31" s="49"/>
      <c r="S31" s="49"/>
      <c r="T31" s="55"/>
      <c r="U31" s="55"/>
      <c r="V31" s="55"/>
      <c r="W31" s="55"/>
      <c r="X31" s="55"/>
      <c r="Y31" s="55"/>
      <c r="Z31" s="55"/>
      <c r="AA31" s="55"/>
      <c r="AB31" s="55"/>
      <c r="AC31" s="55"/>
      <c r="AD31" s="55"/>
      <c r="AE31" s="55"/>
      <c r="AF31" s="55"/>
      <c r="AG31" s="55"/>
      <c r="AH31" s="55"/>
      <c r="AI31" s="55"/>
      <c r="AJ31" s="55"/>
      <c r="AK31" s="55"/>
    </row>
    <row r="32" spans="2:37" s="54" customFormat="1" ht="25.5" customHeight="1" x14ac:dyDescent="0.25">
      <c r="B32" s="68"/>
      <c r="C32" s="69"/>
      <c r="D32" s="87"/>
      <c r="E32" s="84"/>
      <c r="F32" s="73"/>
      <c r="G32" s="74"/>
      <c r="H32" s="289"/>
      <c r="I32" s="75"/>
      <c r="J32" s="76"/>
      <c r="K32" s="49"/>
      <c r="L32" s="49"/>
      <c r="M32" s="49"/>
      <c r="N32" s="49"/>
      <c r="O32" s="49"/>
      <c r="P32" s="49"/>
      <c r="Q32" s="49"/>
      <c r="R32" s="49"/>
      <c r="S32" s="49"/>
      <c r="T32" s="55"/>
      <c r="U32" s="55"/>
      <c r="V32" s="55"/>
      <c r="W32" s="55"/>
      <c r="X32" s="55"/>
      <c r="Y32" s="55"/>
      <c r="Z32" s="55"/>
      <c r="AA32" s="55"/>
      <c r="AB32" s="55"/>
      <c r="AC32" s="55"/>
      <c r="AD32" s="55"/>
      <c r="AE32" s="55"/>
      <c r="AF32" s="55"/>
      <c r="AG32" s="55"/>
      <c r="AH32" s="55"/>
      <c r="AI32" s="55"/>
      <c r="AJ32" s="55"/>
      <c r="AK32" s="55"/>
    </row>
    <row r="33" spans="2:37" s="54" customFormat="1" ht="25.5" customHeight="1" x14ac:dyDescent="0.25">
      <c r="B33" s="68"/>
      <c r="C33" s="69"/>
      <c r="D33" s="87"/>
      <c r="E33" s="84"/>
      <c r="F33" s="73"/>
      <c r="G33" s="74"/>
      <c r="H33" s="289"/>
      <c r="I33" s="75"/>
      <c r="J33" s="76"/>
      <c r="K33" s="49"/>
      <c r="L33" s="49"/>
      <c r="M33" s="49"/>
      <c r="N33" s="49"/>
      <c r="O33" s="49"/>
      <c r="P33" s="49"/>
      <c r="Q33" s="49"/>
      <c r="R33" s="49"/>
      <c r="S33" s="49"/>
      <c r="T33" s="55"/>
      <c r="U33" s="55"/>
      <c r="V33" s="55"/>
      <c r="W33" s="55"/>
      <c r="X33" s="55"/>
      <c r="Y33" s="55"/>
      <c r="Z33" s="55"/>
      <c r="AA33" s="55"/>
      <c r="AB33" s="55"/>
      <c r="AC33" s="55"/>
      <c r="AD33" s="55"/>
      <c r="AE33" s="55"/>
      <c r="AF33" s="55"/>
      <c r="AG33" s="55"/>
      <c r="AH33" s="55"/>
      <c r="AI33" s="55"/>
      <c r="AJ33" s="55"/>
      <c r="AK33" s="55"/>
    </row>
    <row r="34" spans="2:37" s="54" customFormat="1" ht="25.5" customHeight="1" x14ac:dyDescent="0.25">
      <c r="B34" s="68"/>
      <c r="C34" s="69"/>
      <c r="D34" s="87"/>
      <c r="E34" s="84"/>
      <c r="F34" s="73"/>
      <c r="G34" s="74"/>
      <c r="H34" s="289"/>
      <c r="I34" s="75"/>
      <c r="J34" s="76"/>
      <c r="K34" s="49"/>
      <c r="L34" s="49"/>
      <c r="M34" s="49"/>
      <c r="N34" s="49"/>
      <c r="O34" s="49"/>
      <c r="P34" s="49"/>
      <c r="Q34" s="49"/>
      <c r="R34" s="49"/>
      <c r="S34" s="49"/>
      <c r="T34" s="55"/>
      <c r="U34" s="55"/>
      <c r="V34" s="55"/>
      <c r="W34" s="55"/>
      <c r="X34" s="55"/>
      <c r="Y34" s="55"/>
      <c r="Z34" s="55"/>
      <c r="AA34" s="55"/>
      <c r="AB34" s="55"/>
      <c r="AC34" s="55"/>
      <c r="AD34" s="55"/>
      <c r="AE34" s="55"/>
      <c r="AF34" s="55"/>
      <c r="AG34" s="55"/>
      <c r="AH34" s="55"/>
      <c r="AI34" s="55"/>
      <c r="AJ34" s="55"/>
      <c r="AK34" s="55"/>
    </row>
    <row r="35" spans="2:37" s="54" customFormat="1" ht="25.5" customHeight="1" x14ac:dyDescent="0.25">
      <c r="B35" s="68"/>
      <c r="C35" s="69"/>
      <c r="D35" s="87"/>
      <c r="E35" s="84"/>
      <c r="F35" s="73"/>
      <c r="G35" s="74"/>
      <c r="H35" s="289"/>
      <c r="I35" s="75"/>
      <c r="J35" s="76"/>
      <c r="K35" s="49"/>
      <c r="L35" s="49"/>
      <c r="M35" s="49"/>
      <c r="N35" s="49"/>
      <c r="O35" s="49"/>
      <c r="P35" s="49"/>
      <c r="Q35" s="49"/>
      <c r="R35" s="49"/>
      <c r="S35" s="49"/>
      <c r="T35" s="55"/>
      <c r="U35" s="55"/>
      <c r="V35" s="55"/>
      <c r="W35" s="55"/>
      <c r="X35" s="55"/>
      <c r="Y35" s="55"/>
      <c r="Z35" s="55"/>
      <c r="AA35" s="55"/>
      <c r="AB35" s="55"/>
      <c r="AC35" s="55"/>
      <c r="AD35" s="55"/>
      <c r="AE35" s="55"/>
      <c r="AF35" s="55"/>
      <c r="AG35" s="55"/>
      <c r="AH35" s="55"/>
      <c r="AI35" s="55"/>
      <c r="AJ35" s="55"/>
      <c r="AK35" s="55"/>
    </row>
    <row r="36" spans="2:37" s="54" customFormat="1" ht="25.5" customHeight="1" x14ac:dyDescent="0.25">
      <c r="B36" s="68"/>
      <c r="C36" s="69"/>
      <c r="D36" s="87"/>
      <c r="E36" s="84"/>
      <c r="F36" s="73"/>
      <c r="G36" s="74"/>
      <c r="H36" s="289"/>
      <c r="I36" s="75"/>
      <c r="J36" s="76"/>
      <c r="K36" s="49"/>
      <c r="L36" s="49"/>
      <c r="M36" s="49"/>
      <c r="N36" s="49"/>
      <c r="O36" s="49"/>
      <c r="P36" s="49"/>
      <c r="Q36" s="49"/>
      <c r="R36" s="49"/>
      <c r="S36" s="49"/>
      <c r="T36" s="55"/>
      <c r="U36" s="55"/>
      <c r="V36" s="55"/>
      <c r="W36" s="55"/>
      <c r="X36" s="55"/>
      <c r="Y36" s="55"/>
      <c r="Z36" s="55"/>
      <c r="AA36" s="55"/>
      <c r="AB36" s="55"/>
      <c r="AC36" s="55"/>
      <c r="AD36" s="55"/>
      <c r="AE36" s="55"/>
      <c r="AF36" s="55"/>
      <c r="AG36" s="55"/>
      <c r="AH36" s="55"/>
      <c r="AI36" s="55"/>
      <c r="AJ36" s="55"/>
      <c r="AK36" s="55"/>
    </row>
    <row r="37" spans="2:37" s="54" customFormat="1" ht="25.5" customHeight="1" x14ac:dyDescent="0.25">
      <c r="B37" s="68"/>
      <c r="C37" s="69"/>
      <c r="D37" s="87"/>
      <c r="E37" s="84"/>
      <c r="F37" s="73"/>
      <c r="G37" s="74"/>
      <c r="H37" s="289"/>
      <c r="I37" s="75"/>
      <c r="J37" s="76"/>
      <c r="K37" s="49"/>
      <c r="L37" s="49"/>
      <c r="M37" s="49"/>
      <c r="N37" s="49"/>
      <c r="O37" s="49"/>
      <c r="P37" s="49"/>
      <c r="Q37" s="49"/>
      <c r="R37" s="49"/>
      <c r="S37" s="49"/>
      <c r="T37" s="55"/>
      <c r="U37" s="55"/>
      <c r="V37" s="55"/>
      <c r="W37" s="55"/>
      <c r="X37" s="55"/>
      <c r="Y37" s="55"/>
      <c r="Z37" s="55"/>
      <c r="AA37" s="55"/>
      <c r="AB37" s="55"/>
      <c r="AC37" s="55"/>
      <c r="AD37" s="55"/>
      <c r="AE37" s="55"/>
      <c r="AF37" s="55"/>
      <c r="AG37" s="55"/>
      <c r="AH37" s="55"/>
      <c r="AI37" s="55"/>
      <c r="AJ37" s="55"/>
      <c r="AK37" s="55"/>
    </row>
    <row r="38" spans="2:37" s="54" customFormat="1" ht="25.5" customHeight="1" x14ac:dyDescent="0.25">
      <c r="B38" s="68"/>
      <c r="C38" s="69"/>
      <c r="D38" s="87"/>
      <c r="E38" s="84"/>
      <c r="F38" s="73"/>
      <c r="G38" s="74"/>
      <c r="H38" s="289"/>
      <c r="I38" s="75"/>
      <c r="J38" s="76"/>
      <c r="K38" s="49"/>
      <c r="L38" s="49"/>
      <c r="M38" s="49"/>
      <c r="N38" s="49"/>
      <c r="O38" s="49"/>
      <c r="P38" s="49"/>
      <c r="Q38" s="49"/>
      <c r="R38" s="49"/>
      <c r="S38" s="49"/>
      <c r="T38" s="55"/>
      <c r="U38" s="55"/>
      <c r="V38" s="55"/>
      <c r="W38" s="55"/>
      <c r="X38" s="55"/>
      <c r="Y38" s="55"/>
      <c r="Z38" s="55"/>
      <c r="AA38" s="55"/>
      <c r="AB38" s="55"/>
      <c r="AC38" s="55"/>
      <c r="AD38" s="55"/>
      <c r="AE38" s="55"/>
      <c r="AF38" s="55"/>
      <c r="AG38" s="55"/>
      <c r="AH38" s="55"/>
      <c r="AI38" s="55"/>
      <c r="AJ38" s="55"/>
      <c r="AK38" s="55"/>
    </row>
    <row r="39" spans="2:37" s="54" customFormat="1" ht="25.5" customHeight="1" x14ac:dyDescent="0.25">
      <c r="B39" s="68"/>
      <c r="C39" s="69"/>
      <c r="D39" s="87"/>
      <c r="E39" s="84"/>
      <c r="F39" s="73"/>
      <c r="G39" s="74"/>
      <c r="H39" s="289"/>
      <c r="I39" s="75"/>
      <c r="J39" s="76"/>
      <c r="K39" s="49"/>
      <c r="L39" s="49"/>
      <c r="M39" s="49"/>
      <c r="N39" s="49"/>
      <c r="O39" s="49"/>
      <c r="P39" s="49"/>
      <c r="Q39" s="49"/>
      <c r="R39" s="49"/>
      <c r="S39" s="49"/>
      <c r="T39" s="55"/>
      <c r="U39" s="55"/>
      <c r="V39" s="55"/>
      <c r="W39" s="55"/>
      <c r="X39" s="55"/>
      <c r="Y39" s="55"/>
      <c r="Z39" s="55"/>
      <c r="AA39" s="55"/>
      <c r="AB39" s="55"/>
      <c r="AC39" s="55"/>
      <c r="AD39" s="55"/>
      <c r="AE39" s="55"/>
      <c r="AF39" s="55"/>
      <c r="AG39" s="55"/>
      <c r="AH39" s="55"/>
      <c r="AI39" s="55"/>
      <c r="AJ39" s="55"/>
      <c r="AK39" s="55"/>
    </row>
    <row r="40" spans="2:37" s="54" customFormat="1" ht="25.5" customHeight="1" x14ac:dyDescent="0.25">
      <c r="B40" s="68"/>
      <c r="C40" s="69"/>
      <c r="D40" s="87"/>
      <c r="E40" s="84"/>
      <c r="F40" s="73"/>
      <c r="G40" s="74"/>
      <c r="H40" s="289"/>
      <c r="I40" s="75"/>
      <c r="J40" s="76"/>
      <c r="K40" s="49"/>
      <c r="L40" s="49"/>
      <c r="M40" s="49"/>
      <c r="N40" s="49"/>
      <c r="O40" s="49"/>
      <c r="P40" s="49"/>
      <c r="Q40" s="49"/>
      <c r="R40" s="49"/>
      <c r="S40" s="49"/>
      <c r="T40" s="55"/>
      <c r="U40" s="55"/>
      <c r="V40" s="55"/>
      <c r="W40" s="55"/>
      <c r="X40" s="55"/>
      <c r="Y40" s="55"/>
      <c r="Z40" s="55"/>
      <c r="AA40" s="55"/>
      <c r="AB40" s="55"/>
      <c r="AC40" s="55"/>
      <c r="AD40" s="55"/>
      <c r="AE40" s="55"/>
      <c r="AF40" s="55"/>
      <c r="AG40" s="55"/>
      <c r="AH40" s="55"/>
      <c r="AI40" s="55"/>
      <c r="AJ40" s="55"/>
      <c r="AK40" s="55"/>
    </row>
    <row r="41" spans="2:37" s="54" customFormat="1" ht="25.5" customHeight="1" x14ac:dyDescent="0.25">
      <c r="B41" s="68"/>
      <c r="C41" s="69"/>
      <c r="D41" s="87"/>
      <c r="E41" s="84"/>
      <c r="F41" s="73"/>
      <c r="G41" s="74"/>
      <c r="H41" s="289"/>
      <c r="I41" s="75"/>
      <c r="J41" s="76"/>
      <c r="K41" s="49"/>
      <c r="L41" s="49"/>
      <c r="M41" s="49"/>
      <c r="N41" s="49"/>
      <c r="O41" s="49"/>
      <c r="P41" s="49"/>
      <c r="Q41" s="49"/>
      <c r="R41" s="49"/>
      <c r="S41" s="49"/>
      <c r="T41" s="55"/>
      <c r="U41" s="55"/>
      <c r="V41" s="55"/>
      <c r="W41" s="55"/>
      <c r="X41" s="55"/>
      <c r="Y41" s="55"/>
      <c r="Z41" s="55"/>
      <c r="AA41" s="55"/>
      <c r="AB41" s="55"/>
      <c r="AC41" s="55"/>
      <c r="AD41" s="55"/>
      <c r="AE41" s="55"/>
      <c r="AF41" s="55"/>
      <c r="AG41" s="55"/>
      <c r="AH41" s="55"/>
      <c r="AI41" s="55"/>
      <c r="AJ41" s="55"/>
      <c r="AK41" s="55"/>
    </row>
    <row r="42" spans="2:37" s="54" customFormat="1" ht="25.5" customHeight="1" x14ac:dyDescent="0.25">
      <c r="B42" s="68"/>
      <c r="C42" s="69"/>
      <c r="D42" s="87"/>
      <c r="E42" s="84"/>
      <c r="F42" s="73"/>
      <c r="G42" s="74"/>
      <c r="H42" s="289"/>
      <c r="I42" s="75"/>
      <c r="J42" s="76"/>
      <c r="K42" s="49"/>
      <c r="L42" s="49"/>
      <c r="M42" s="49"/>
      <c r="N42" s="49"/>
      <c r="O42" s="49"/>
      <c r="P42" s="49"/>
      <c r="Q42" s="49"/>
      <c r="R42" s="49"/>
      <c r="S42" s="49"/>
      <c r="T42" s="55"/>
      <c r="U42" s="55"/>
      <c r="V42" s="55"/>
      <c r="W42" s="55"/>
      <c r="X42" s="55"/>
      <c r="Y42" s="55"/>
      <c r="Z42" s="55"/>
      <c r="AA42" s="55"/>
      <c r="AB42" s="55"/>
      <c r="AC42" s="55"/>
      <c r="AD42" s="55"/>
      <c r="AE42" s="55"/>
      <c r="AF42" s="55"/>
      <c r="AG42" s="55"/>
      <c r="AH42" s="55"/>
      <c r="AI42" s="55"/>
      <c r="AJ42" s="55"/>
      <c r="AK42" s="55"/>
    </row>
    <row r="43" spans="2:37" s="54" customFormat="1" ht="25.5" customHeight="1" x14ac:dyDescent="0.25">
      <c r="B43" s="68"/>
      <c r="C43" s="69"/>
      <c r="D43" s="87"/>
      <c r="E43" s="84"/>
      <c r="F43" s="73"/>
      <c r="G43" s="74"/>
      <c r="H43" s="289"/>
      <c r="I43" s="75"/>
      <c r="J43" s="76"/>
      <c r="K43" s="49"/>
      <c r="L43" s="49"/>
      <c r="M43" s="49"/>
      <c r="N43" s="49"/>
      <c r="O43" s="49"/>
      <c r="P43" s="49"/>
      <c r="Q43" s="49"/>
      <c r="R43" s="49"/>
      <c r="S43" s="49"/>
      <c r="T43" s="55"/>
      <c r="U43" s="55"/>
      <c r="V43" s="55"/>
      <c r="W43" s="55"/>
      <c r="X43" s="55"/>
      <c r="Y43" s="55"/>
      <c r="Z43" s="55"/>
      <c r="AA43" s="55"/>
      <c r="AB43" s="55"/>
      <c r="AC43" s="55"/>
      <c r="AD43" s="55"/>
      <c r="AE43" s="55"/>
      <c r="AF43" s="55"/>
      <c r="AG43" s="55"/>
      <c r="AH43" s="55"/>
      <c r="AI43" s="55"/>
      <c r="AJ43" s="55"/>
      <c r="AK43" s="55"/>
    </row>
    <row r="44" spans="2:37" s="54" customFormat="1" ht="25.5" customHeight="1" x14ac:dyDescent="0.25">
      <c r="B44" s="66"/>
      <c r="C44" s="67"/>
      <c r="D44" s="85"/>
      <c r="E44" s="86"/>
      <c r="F44" s="70"/>
      <c r="G44" s="70"/>
      <c r="H44" s="88"/>
      <c r="I44" s="71"/>
      <c r="J44" s="72"/>
      <c r="K44" s="49"/>
      <c r="L44" s="49"/>
      <c r="M44" s="49"/>
      <c r="N44" s="49"/>
      <c r="O44" s="49"/>
      <c r="P44" s="49"/>
      <c r="Q44" s="49"/>
      <c r="R44" s="49"/>
      <c r="S44" s="49"/>
      <c r="T44" s="55"/>
      <c r="U44" s="55"/>
      <c r="V44" s="55"/>
      <c r="W44" s="55"/>
      <c r="X44" s="55"/>
      <c r="Y44" s="55"/>
      <c r="Z44" s="55"/>
      <c r="AA44" s="55"/>
      <c r="AB44" s="55"/>
      <c r="AC44" s="55"/>
      <c r="AD44" s="55"/>
      <c r="AE44" s="55"/>
      <c r="AF44" s="55"/>
      <c r="AG44" s="55"/>
      <c r="AH44" s="55"/>
      <c r="AI44" s="55"/>
      <c r="AJ44" s="55"/>
      <c r="AK44" s="55"/>
    </row>
    <row r="45" spans="2:37" s="54" customFormat="1" ht="25.5" customHeight="1" x14ac:dyDescent="0.25">
      <c r="B45" s="68"/>
      <c r="C45" s="69"/>
      <c r="D45" s="87"/>
      <c r="E45" s="84"/>
      <c r="F45" s="73"/>
      <c r="G45" s="74"/>
      <c r="H45" s="289"/>
      <c r="I45" s="75"/>
      <c r="J45" s="76"/>
      <c r="K45" s="49"/>
      <c r="L45" s="49"/>
      <c r="M45" s="49"/>
      <c r="N45" s="49"/>
      <c r="O45" s="49"/>
      <c r="P45" s="49"/>
      <c r="Q45" s="49"/>
      <c r="R45" s="49"/>
      <c r="S45" s="49"/>
      <c r="T45" s="55"/>
      <c r="U45" s="55"/>
      <c r="V45" s="55"/>
      <c r="W45" s="55"/>
      <c r="X45" s="55"/>
      <c r="Y45" s="55"/>
      <c r="Z45" s="55"/>
      <c r="AA45" s="55"/>
      <c r="AB45" s="55"/>
      <c r="AC45" s="55"/>
      <c r="AD45" s="55"/>
      <c r="AE45" s="55"/>
      <c r="AF45" s="55"/>
      <c r="AG45" s="55"/>
      <c r="AH45" s="55"/>
      <c r="AI45" s="55"/>
      <c r="AJ45" s="55"/>
      <c r="AK45" s="55"/>
    </row>
    <row r="46" spans="2:37" s="54" customFormat="1" ht="25.5" customHeight="1" x14ac:dyDescent="0.25">
      <c r="B46" s="68"/>
      <c r="C46" s="69"/>
      <c r="D46" s="87"/>
      <c r="E46" s="84"/>
      <c r="F46" s="73"/>
      <c r="G46" s="74"/>
      <c r="H46" s="289"/>
      <c r="I46" s="75"/>
      <c r="J46" s="76"/>
      <c r="K46" s="49"/>
      <c r="L46" s="49"/>
      <c r="M46" s="49"/>
      <c r="N46" s="49"/>
      <c r="O46" s="49"/>
      <c r="P46" s="49"/>
      <c r="Q46" s="49"/>
      <c r="R46" s="49"/>
      <c r="S46" s="49"/>
      <c r="T46" s="55"/>
      <c r="U46" s="55"/>
      <c r="V46" s="55"/>
      <c r="W46" s="55"/>
      <c r="X46" s="55"/>
      <c r="Y46" s="55"/>
      <c r="Z46" s="55"/>
      <c r="AA46" s="55"/>
      <c r="AB46" s="55"/>
      <c r="AC46" s="55"/>
      <c r="AD46" s="55"/>
      <c r="AE46" s="55"/>
      <c r="AF46" s="55"/>
      <c r="AG46" s="55"/>
      <c r="AH46" s="55"/>
      <c r="AI46" s="55"/>
      <c r="AJ46" s="55"/>
      <c r="AK46" s="55"/>
    </row>
    <row r="47" spans="2:37" s="54" customFormat="1" ht="25.5" customHeight="1" x14ac:dyDescent="0.25">
      <c r="B47" s="68"/>
      <c r="C47" s="69"/>
      <c r="D47" s="87"/>
      <c r="E47" s="84"/>
      <c r="F47" s="73"/>
      <c r="G47" s="74"/>
      <c r="H47" s="289"/>
      <c r="I47" s="75"/>
      <c r="J47" s="76"/>
      <c r="K47" s="49"/>
      <c r="L47" s="49"/>
      <c r="M47" s="49"/>
      <c r="N47" s="49"/>
      <c r="O47" s="49"/>
      <c r="P47" s="49"/>
      <c r="Q47" s="49"/>
      <c r="R47" s="49"/>
      <c r="S47" s="49"/>
      <c r="T47" s="55"/>
      <c r="U47" s="55"/>
      <c r="V47" s="55"/>
      <c r="W47" s="55"/>
      <c r="X47" s="55"/>
      <c r="Y47" s="55"/>
      <c r="Z47" s="55"/>
      <c r="AA47" s="55"/>
      <c r="AB47" s="55"/>
      <c r="AC47" s="55"/>
      <c r="AD47" s="55"/>
      <c r="AE47" s="55"/>
      <c r="AF47" s="55"/>
      <c r="AG47" s="55"/>
      <c r="AH47" s="55"/>
      <c r="AI47" s="55"/>
      <c r="AJ47" s="55"/>
      <c r="AK47" s="55"/>
    </row>
    <row r="48" spans="2:37" s="54" customFormat="1" ht="25.5" customHeight="1" x14ac:dyDescent="0.25">
      <c r="B48" s="68"/>
      <c r="C48" s="69"/>
      <c r="D48" s="87"/>
      <c r="E48" s="84"/>
      <c r="F48" s="73"/>
      <c r="G48" s="74"/>
      <c r="H48" s="289"/>
      <c r="I48" s="75"/>
      <c r="J48" s="76"/>
      <c r="K48" s="49"/>
      <c r="L48" s="49"/>
      <c r="M48" s="49"/>
      <c r="N48" s="49"/>
      <c r="O48" s="49"/>
      <c r="P48" s="49"/>
      <c r="Q48" s="49"/>
      <c r="R48" s="49"/>
      <c r="S48" s="49"/>
      <c r="T48" s="55"/>
      <c r="U48" s="55"/>
      <c r="V48" s="55"/>
      <c r="W48" s="55"/>
      <c r="X48" s="55"/>
      <c r="Y48" s="55"/>
      <c r="Z48" s="55"/>
      <c r="AA48" s="55"/>
      <c r="AB48" s="55"/>
      <c r="AC48" s="55"/>
      <c r="AD48" s="55"/>
      <c r="AE48" s="55"/>
      <c r="AF48" s="55"/>
      <c r="AG48" s="55"/>
      <c r="AH48" s="55"/>
      <c r="AI48" s="55"/>
      <c r="AJ48" s="55"/>
      <c r="AK48" s="55"/>
    </row>
    <row r="49" spans="2:2" ht="15" customHeight="1" x14ac:dyDescent="0.25">
      <c r="B49" s="60"/>
    </row>
  </sheetData>
  <sheetProtection selectLockedCells="1"/>
  <mergeCells count="16">
    <mergeCell ref="B2:J2"/>
    <mergeCell ref="B3:J3"/>
    <mergeCell ref="B4:C4"/>
    <mergeCell ref="D4:E4"/>
    <mergeCell ref="F4:G4"/>
    <mergeCell ref="H4:J4"/>
    <mergeCell ref="B5:C5"/>
    <mergeCell ref="D5:E5"/>
    <mergeCell ref="F5:G5"/>
    <mergeCell ref="H5:J5"/>
    <mergeCell ref="B6:B7"/>
    <mergeCell ref="C6:C7"/>
    <mergeCell ref="F6:F7"/>
    <mergeCell ref="G6:G7"/>
    <mergeCell ref="H6:I6"/>
    <mergeCell ref="J6:J7"/>
  </mergeCells>
  <printOptions horizontalCentered="1" verticalCentered="1"/>
  <pageMargins left="0.25" right="0.25" top="0.25" bottom="0.2" header="0.25" footer="0.1"/>
  <pageSetup scale="85" orientation="landscape" blackAndWhite="1" r:id="rId1"/>
  <headerFooter alignWithMargins="0">
    <oddFooter>&amp;CMATERIALS PAGE &amp;P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0000"/>
  </sheetPr>
  <dimension ref="B1:J462"/>
  <sheetViews>
    <sheetView zoomScaleNormal="100" workbookViewId="0">
      <pane xSplit="2" ySplit="2" topLeftCell="C3" activePane="bottomRight" state="frozen"/>
      <selection pane="topRight" activeCell="B1" sqref="B1"/>
      <selection pane="bottomLeft" activeCell="A3" sqref="A3"/>
      <selection pane="bottomRight" activeCell="E123" sqref="E123"/>
    </sheetView>
  </sheetViews>
  <sheetFormatPr defaultColWidth="9.109375" defaultRowHeight="13.8" x14ac:dyDescent="0.3"/>
  <cols>
    <col min="1" max="1" width="2.6640625" style="182" customWidth="1"/>
    <col min="2" max="2" width="20.5546875" style="182" customWidth="1"/>
    <col min="3" max="3" width="40.5546875" style="182" customWidth="1"/>
    <col min="4" max="4" width="10.109375" style="182" customWidth="1"/>
    <col min="5" max="5" width="11.44140625" style="186" customWidth="1"/>
    <col min="6" max="6" width="17.6640625" style="182" customWidth="1"/>
    <col min="7" max="9" width="9.109375" style="182"/>
    <col min="10" max="10" width="29.33203125" style="182" customWidth="1"/>
    <col min="11" max="16384" width="9.109375" style="182"/>
  </cols>
  <sheetData>
    <row r="1" spans="2:10" ht="30" customHeight="1" x14ac:dyDescent="0.3">
      <c r="B1" s="183"/>
      <c r="C1" s="601" t="s">
        <v>257</v>
      </c>
      <c r="D1" s="602"/>
      <c r="E1" s="602"/>
      <c r="F1" s="603"/>
      <c r="G1" s="604">
        <v>42979</v>
      </c>
      <c r="H1" s="605"/>
      <c r="I1" s="606"/>
    </row>
    <row r="2" spans="2:10" ht="27.6" x14ac:dyDescent="0.3">
      <c r="B2" s="180"/>
      <c r="C2" s="180" t="s">
        <v>341</v>
      </c>
      <c r="D2" s="180" t="s">
        <v>342</v>
      </c>
      <c r="E2" s="180" t="s">
        <v>343</v>
      </c>
      <c r="F2" s="180" t="s">
        <v>344</v>
      </c>
      <c r="G2" s="180" t="s">
        <v>294</v>
      </c>
      <c r="H2" s="180" t="s">
        <v>258</v>
      </c>
      <c r="I2" s="181" t="s">
        <v>27</v>
      </c>
      <c r="J2" s="180" t="s">
        <v>842</v>
      </c>
    </row>
    <row r="3" spans="2:10" x14ac:dyDescent="0.3">
      <c r="B3" s="291">
        <v>8010</v>
      </c>
      <c r="C3" s="299" t="s">
        <v>37</v>
      </c>
      <c r="D3" s="304" t="s">
        <v>134</v>
      </c>
      <c r="E3" s="352">
        <v>1.51</v>
      </c>
      <c r="F3" s="312" t="s">
        <v>573</v>
      </c>
      <c r="G3" s="321" t="s">
        <v>136</v>
      </c>
      <c r="H3" s="337" t="s">
        <v>673</v>
      </c>
      <c r="I3" s="185">
        <v>42979</v>
      </c>
      <c r="J3" s="357" t="s">
        <v>843</v>
      </c>
    </row>
    <row r="4" spans="2:10" x14ac:dyDescent="0.3">
      <c r="B4" s="291">
        <v>8011</v>
      </c>
      <c r="C4" s="299" t="s">
        <v>37</v>
      </c>
      <c r="D4" s="304" t="s">
        <v>134</v>
      </c>
      <c r="E4" s="352">
        <v>8.84</v>
      </c>
      <c r="F4" s="312" t="s">
        <v>573</v>
      </c>
      <c r="G4" s="321" t="s">
        <v>137</v>
      </c>
      <c r="H4" s="337" t="s">
        <v>674</v>
      </c>
      <c r="I4" s="185">
        <v>42979</v>
      </c>
      <c r="J4" s="357" t="s">
        <v>843</v>
      </c>
    </row>
    <row r="5" spans="2:10" x14ac:dyDescent="0.3">
      <c r="B5" s="291">
        <v>8012</v>
      </c>
      <c r="C5" s="299" t="s">
        <v>37</v>
      </c>
      <c r="D5" s="304" t="s">
        <v>134</v>
      </c>
      <c r="E5" s="352">
        <v>11.14</v>
      </c>
      <c r="F5" s="312" t="s">
        <v>573</v>
      </c>
      <c r="G5" s="321" t="s">
        <v>138</v>
      </c>
      <c r="H5" s="337" t="s">
        <v>675</v>
      </c>
      <c r="I5" s="185">
        <v>42979</v>
      </c>
      <c r="J5" s="357" t="s">
        <v>843</v>
      </c>
    </row>
    <row r="6" spans="2:10" x14ac:dyDescent="0.3">
      <c r="B6" s="291">
        <v>8013</v>
      </c>
      <c r="C6" s="299" t="s">
        <v>37</v>
      </c>
      <c r="D6" s="304" t="s">
        <v>134</v>
      </c>
      <c r="E6" s="352">
        <v>18.39</v>
      </c>
      <c r="F6" s="312" t="s">
        <v>573</v>
      </c>
      <c r="G6" s="321" t="s">
        <v>139</v>
      </c>
      <c r="H6" s="337" t="s">
        <v>676</v>
      </c>
      <c r="I6" s="185">
        <v>42979</v>
      </c>
      <c r="J6" s="357" t="s">
        <v>843</v>
      </c>
    </row>
    <row r="7" spans="2:10" x14ac:dyDescent="0.3">
      <c r="B7" s="291">
        <v>8014</v>
      </c>
      <c r="C7" s="299" t="s">
        <v>37</v>
      </c>
      <c r="D7" s="304" t="s">
        <v>134</v>
      </c>
      <c r="E7" s="352">
        <v>30.47</v>
      </c>
      <c r="F7" s="312" t="s">
        <v>573</v>
      </c>
      <c r="G7" s="321" t="s">
        <v>140</v>
      </c>
      <c r="H7" s="337" t="s">
        <v>677</v>
      </c>
      <c r="I7" s="185">
        <v>42979</v>
      </c>
      <c r="J7" s="357" t="s">
        <v>843</v>
      </c>
    </row>
    <row r="8" spans="2:10" x14ac:dyDescent="0.3">
      <c r="B8" s="291">
        <v>8015</v>
      </c>
      <c r="C8" s="299" t="s">
        <v>37</v>
      </c>
      <c r="D8" s="304" t="s">
        <v>134</v>
      </c>
      <c r="E8" s="352">
        <v>48.71</v>
      </c>
      <c r="F8" s="312" t="s">
        <v>573</v>
      </c>
      <c r="G8" s="321" t="s">
        <v>141</v>
      </c>
      <c r="H8" s="337" t="s">
        <v>678</v>
      </c>
      <c r="I8" s="185">
        <v>42979</v>
      </c>
      <c r="J8" s="357" t="s">
        <v>843</v>
      </c>
    </row>
    <row r="9" spans="2:10" x14ac:dyDescent="0.3">
      <c r="B9" s="291">
        <v>8016</v>
      </c>
      <c r="C9" s="299" t="s">
        <v>37</v>
      </c>
      <c r="D9" s="304" t="s">
        <v>134</v>
      </c>
      <c r="E9" s="352">
        <v>92.88</v>
      </c>
      <c r="F9" s="312" t="s">
        <v>573</v>
      </c>
      <c r="G9" s="321" t="s">
        <v>142</v>
      </c>
      <c r="H9" s="337" t="s">
        <v>679</v>
      </c>
      <c r="I9" s="185">
        <v>42979</v>
      </c>
      <c r="J9" s="357" t="s">
        <v>843</v>
      </c>
    </row>
    <row r="10" spans="2:10" x14ac:dyDescent="0.3">
      <c r="B10" s="291">
        <v>8017</v>
      </c>
      <c r="C10" s="299" t="s">
        <v>37</v>
      </c>
      <c r="D10" s="304" t="s">
        <v>134</v>
      </c>
      <c r="E10" s="352">
        <v>96.96</v>
      </c>
      <c r="F10" s="312" t="s">
        <v>573</v>
      </c>
      <c r="G10" s="321" t="s">
        <v>143</v>
      </c>
      <c r="H10" s="337" t="s">
        <v>680</v>
      </c>
      <c r="I10" s="185">
        <v>42979</v>
      </c>
      <c r="J10" s="357" t="s">
        <v>843</v>
      </c>
    </row>
    <row r="11" spans="2:10" x14ac:dyDescent="0.3">
      <c r="B11" s="291">
        <v>8040</v>
      </c>
      <c r="C11" s="299" t="s">
        <v>38</v>
      </c>
      <c r="D11" s="304" t="s">
        <v>134</v>
      </c>
      <c r="E11" s="352">
        <v>28</v>
      </c>
      <c r="F11" s="313"/>
      <c r="G11" s="321" t="s">
        <v>146</v>
      </c>
      <c r="H11" s="338"/>
      <c r="I11" s="185">
        <v>42979</v>
      </c>
      <c r="J11" s="358"/>
    </row>
    <row r="12" spans="2:10" x14ac:dyDescent="0.3">
      <c r="B12" s="291">
        <v>8041</v>
      </c>
      <c r="C12" s="299" t="s">
        <v>38</v>
      </c>
      <c r="D12" s="304" t="s">
        <v>134</v>
      </c>
      <c r="E12" s="352">
        <v>40.5</v>
      </c>
      <c r="F12" s="313"/>
      <c r="G12" s="321" t="s">
        <v>147</v>
      </c>
      <c r="H12" s="338"/>
      <c r="I12" s="185">
        <v>42979</v>
      </c>
      <c r="J12" s="358"/>
    </row>
    <row r="13" spans="2:10" x14ac:dyDescent="0.3">
      <c r="B13" s="291">
        <v>8050</v>
      </c>
      <c r="C13" s="299" t="s">
        <v>39</v>
      </c>
      <c r="D13" s="304" t="s">
        <v>134</v>
      </c>
      <c r="E13" s="352">
        <v>4.43</v>
      </c>
      <c r="F13" s="312" t="s">
        <v>574</v>
      </c>
      <c r="G13" s="320" t="s">
        <v>148</v>
      </c>
      <c r="H13" s="338"/>
      <c r="I13" s="185">
        <v>42979</v>
      </c>
      <c r="J13" s="358"/>
    </row>
    <row r="14" spans="2:10" x14ac:dyDescent="0.3">
      <c r="B14" s="291">
        <v>8051</v>
      </c>
      <c r="C14" s="299" t="s">
        <v>40</v>
      </c>
      <c r="D14" s="304" t="s">
        <v>134</v>
      </c>
      <c r="E14" s="352">
        <v>11.61</v>
      </c>
      <c r="F14" s="312" t="s">
        <v>574</v>
      </c>
      <c r="G14" s="320" t="s">
        <v>149</v>
      </c>
      <c r="H14" s="338"/>
      <c r="I14" s="185">
        <v>42979</v>
      </c>
      <c r="J14" s="358"/>
    </row>
    <row r="15" spans="2:10" x14ac:dyDescent="0.3">
      <c r="B15" s="291">
        <v>8060</v>
      </c>
      <c r="C15" s="299" t="s">
        <v>41</v>
      </c>
      <c r="D15" s="304" t="s">
        <v>134</v>
      </c>
      <c r="E15" s="352">
        <v>2.14</v>
      </c>
      <c r="F15" s="313"/>
      <c r="G15" s="320" t="s">
        <v>150</v>
      </c>
      <c r="H15" s="337" t="s">
        <v>681</v>
      </c>
      <c r="I15" s="185">
        <v>42979</v>
      </c>
      <c r="J15" s="357" t="s">
        <v>14</v>
      </c>
    </row>
    <row r="16" spans="2:10" x14ac:dyDescent="0.3">
      <c r="B16" s="291">
        <v>8061</v>
      </c>
      <c r="C16" s="299" t="s">
        <v>41</v>
      </c>
      <c r="D16" s="304" t="s">
        <v>134</v>
      </c>
      <c r="E16" s="352">
        <v>4.3</v>
      </c>
      <c r="F16" s="313"/>
      <c r="G16" s="321" t="s">
        <v>151</v>
      </c>
      <c r="H16" s="337" t="s">
        <v>682</v>
      </c>
      <c r="I16" s="185">
        <v>42979</v>
      </c>
      <c r="J16" s="357" t="s">
        <v>14</v>
      </c>
    </row>
    <row r="17" spans="2:10" ht="19.2" x14ac:dyDescent="0.3">
      <c r="B17" s="292">
        <v>8062</v>
      </c>
      <c r="C17" s="300" t="s">
        <v>42</v>
      </c>
      <c r="D17" s="306" t="s">
        <v>134</v>
      </c>
      <c r="E17" s="353">
        <v>3.16</v>
      </c>
      <c r="F17" s="315" t="s">
        <v>575</v>
      </c>
      <c r="G17" s="326" t="s">
        <v>151</v>
      </c>
      <c r="H17" s="339" t="s">
        <v>683</v>
      </c>
      <c r="I17" s="185">
        <v>42979</v>
      </c>
      <c r="J17" s="359" t="s">
        <v>844</v>
      </c>
    </row>
    <row r="18" spans="2:10" ht="19.2" x14ac:dyDescent="0.3">
      <c r="B18" s="292">
        <v>8063</v>
      </c>
      <c r="C18" s="300" t="s">
        <v>43</v>
      </c>
      <c r="D18" s="306" t="s">
        <v>134</v>
      </c>
      <c r="E18" s="353">
        <v>34.28</v>
      </c>
      <c r="F18" s="315" t="s">
        <v>576</v>
      </c>
      <c r="G18" s="326" t="s">
        <v>145</v>
      </c>
      <c r="H18" s="339" t="s">
        <v>684</v>
      </c>
      <c r="I18" s="185">
        <v>42979</v>
      </c>
      <c r="J18" s="359" t="s">
        <v>845</v>
      </c>
    </row>
    <row r="19" spans="2:10" x14ac:dyDescent="0.3">
      <c r="B19" s="291">
        <v>8064</v>
      </c>
      <c r="C19" s="299" t="s">
        <v>478</v>
      </c>
      <c r="D19" s="304" t="s">
        <v>134</v>
      </c>
      <c r="E19" s="352">
        <v>35.1</v>
      </c>
      <c r="F19" s="313"/>
      <c r="G19" s="322"/>
      <c r="H19" s="338"/>
      <c r="I19" s="185">
        <v>42979</v>
      </c>
      <c r="J19" s="358"/>
    </row>
    <row r="20" spans="2:10" ht="19.2" x14ac:dyDescent="0.3">
      <c r="B20" s="292">
        <v>8065</v>
      </c>
      <c r="C20" s="300" t="s">
        <v>479</v>
      </c>
      <c r="D20" s="306" t="s">
        <v>134</v>
      </c>
      <c r="E20" s="353">
        <v>169.4</v>
      </c>
      <c r="F20" s="314" t="s">
        <v>577</v>
      </c>
      <c r="G20" s="323">
        <v>300</v>
      </c>
      <c r="H20" s="339" t="s">
        <v>685</v>
      </c>
      <c r="I20" s="185">
        <v>42979</v>
      </c>
      <c r="J20" s="360" t="s">
        <v>846</v>
      </c>
    </row>
    <row r="21" spans="2:10" ht="19.2" x14ac:dyDescent="0.3">
      <c r="B21" s="292">
        <v>8066</v>
      </c>
      <c r="C21" s="300" t="s">
        <v>479</v>
      </c>
      <c r="D21" s="306" t="s">
        <v>134</v>
      </c>
      <c r="E21" s="353">
        <v>31.95</v>
      </c>
      <c r="F21" s="313"/>
      <c r="G21" s="322"/>
      <c r="H21" s="339" t="s">
        <v>686</v>
      </c>
      <c r="I21" s="185">
        <v>42979</v>
      </c>
      <c r="J21" s="360" t="s">
        <v>846</v>
      </c>
    </row>
    <row r="22" spans="2:10" x14ac:dyDescent="0.3">
      <c r="B22" s="292">
        <v>8067</v>
      </c>
      <c r="C22" s="299" t="s">
        <v>480</v>
      </c>
      <c r="D22" s="306" t="s">
        <v>134</v>
      </c>
      <c r="E22" s="353">
        <v>36.97</v>
      </c>
      <c r="F22" s="313"/>
      <c r="G22" s="322"/>
      <c r="H22" s="338"/>
      <c r="I22" s="185">
        <v>42979</v>
      </c>
      <c r="J22" s="359" t="s">
        <v>480</v>
      </c>
    </row>
    <row r="23" spans="2:10" x14ac:dyDescent="0.3">
      <c r="B23" s="291">
        <v>8070</v>
      </c>
      <c r="C23" s="299" t="s">
        <v>375</v>
      </c>
      <c r="D23" s="304" t="s">
        <v>135</v>
      </c>
      <c r="E23" s="354">
        <v>0.53500000000000003</v>
      </c>
      <c r="F23" s="312" t="s">
        <v>578</v>
      </c>
      <c r="G23" s="321" t="s">
        <v>152</v>
      </c>
      <c r="H23" s="338"/>
      <c r="I23" s="185">
        <v>42979</v>
      </c>
      <c r="J23" s="358"/>
    </row>
    <row r="24" spans="2:10" x14ac:dyDescent="0.3">
      <c r="B24" s="291">
        <v>8071</v>
      </c>
      <c r="C24" s="299" t="s">
        <v>375</v>
      </c>
      <c r="D24" s="304" t="s">
        <v>134</v>
      </c>
      <c r="E24" s="352">
        <v>12.32</v>
      </c>
      <c r="F24" s="312" t="s">
        <v>579</v>
      </c>
      <c r="G24" s="321" t="s">
        <v>152</v>
      </c>
      <c r="H24" s="338"/>
      <c r="I24" s="185">
        <v>42979</v>
      </c>
      <c r="J24" s="358"/>
    </row>
    <row r="25" spans="2:10" x14ac:dyDescent="0.3">
      <c r="B25" s="291">
        <v>8072</v>
      </c>
      <c r="C25" s="299" t="s">
        <v>376</v>
      </c>
      <c r="D25" s="304" t="s">
        <v>135</v>
      </c>
      <c r="E25" s="354">
        <v>0.53500000000000003</v>
      </c>
      <c r="F25" s="312" t="s">
        <v>580</v>
      </c>
      <c r="G25" s="321" t="s">
        <v>153</v>
      </c>
      <c r="H25" s="338"/>
      <c r="I25" s="185">
        <v>42979</v>
      </c>
      <c r="J25" s="358"/>
    </row>
    <row r="26" spans="2:10" ht="19.2" x14ac:dyDescent="0.3">
      <c r="B26" s="292">
        <v>8073</v>
      </c>
      <c r="C26" s="300" t="s">
        <v>376</v>
      </c>
      <c r="D26" s="306" t="s">
        <v>134</v>
      </c>
      <c r="E26" s="353">
        <v>15.69</v>
      </c>
      <c r="F26" s="315" t="s">
        <v>581</v>
      </c>
      <c r="G26" s="326" t="s">
        <v>153</v>
      </c>
      <c r="H26" s="338"/>
      <c r="I26" s="185">
        <v>42979</v>
      </c>
      <c r="J26" s="358"/>
    </row>
    <row r="27" spans="2:10" x14ac:dyDescent="0.3">
      <c r="B27" s="291">
        <v>8075</v>
      </c>
      <c r="C27" s="299" t="s">
        <v>377</v>
      </c>
      <c r="D27" s="304" t="s">
        <v>135</v>
      </c>
      <c r="E27" s="354">
        <v>0.505</v>
      </c>
      <c r="F27" s="313"/>
      <c r="G27" s="322"/>
      <c r="H27" s="338"/>
      <c r="I27" s="185">
        <v>42979</v>
      </c>
      <c r="J27" s="358"/>
    </row>
    <row r="28" spans="2:10" x14ac:dyDescent="0.3">
      <c r="B28" s="293">
        <v>8076</v>
      </c>
      <c r="C28" s="300" t="s">
        <v>481</v>
      </c>
      <c r="D28" s="306" t="s">
        <v>134</v>
      </c>
      <c r="E28" s="353">
        <v>22</v>
      </c>
      <c r="F28" s="313"/>
      <c r="G28" s="324" t="s">
        <v>647</v>
      </c>
      <c r="H28" s="338"/>
      <c r="I28" s="185">
        <v>42979</v>
      </c>
      <c r="J28" s="359" t="s">
        <v>847</v>
      </c>
    </row>
    <row r="29" spans="2:10" x14ac:dyDescent="0.3">
      <c r="B29" s="294">
        <v>8077</v>
      </c>
      <c r="C29" s="299" t="s">
        <v>482</v>
      </c>
      <c r="D29" s="304" t="s">
        <v>134</v>
      </c>
      <c r="E29" s="352">
        <v>19</v>
      </c>
      <c r="F29" s="313"/>
      <c r="G29" s="322"/>
      <c r="H29" s="338"/>
      <c r="I29" s="185">
        <v>42979</v>
      </c>
      <c r="J29" s="357" t="s">
        <v>848</v>
      </c>
    </row>
    <row r="30" spans="2:10" x14ac:dyDescent="0.3">
      <c r="B30" s="291">
        <v>8080</v>
      </c>
      <c r="C30" s="299" t="s">
        <v>483</v>
      </c>
      <c r="D30" s="304" t="s">
        <v>134</v>
      </c>
      <c r="E30" s="352">
        <v>8.1999999999999993</v>
      </c>
      <c r="F30" s="313"/>
      <c r="G30" s="321" t="s">
        <v>648</v>
      </c>
      <c r="H30" s="338"/>
      <c r="I30" s="185">
        <v>42979</v>
      </c>
      <c r="J30" s="357" t="s">
        <v>849</v>
      </c>
    </row>
    <row r="31" spans="2:10" x14ac:dyDescent="0.3">
      <c r="B31" s="291">
        <v>8081</v>
      </c>
      <c r="C31" s="299" t="s">
        <v>483</v>
      </c>
      <c r="D31" s="304" t="s">
        <v>134</v>
      </c>
      <c r="E31" s="352">
        <v>8.5</v>
      </c>
      <c r="F31" s="313"/>
      <c r="G31" s="321" t="s">
        <v>649</v>
      </c>
      <c r="H31" s="338"/>
      <c r="I31" s="185">
        <v>42979</v>
      </c>
      <c r="J31" s="357" t="s">
        <v>850</v>
      </c>
    </row>
    <row r="32" spans="2:10" x14ac:dyDescent="0.3">
      <c r="B32" s="291">
        <v>8082</v>
      </c>
      <c r="C32" s="299" t="s">
        <v>483</v>
      </c>
      <c r="D32" s="304" t="s">
        <v>134</v>
      </c>
      <c r="E32" s="352">
        <v>8.51</v>
      </c>
      <c r="F32" s="313"/>
      <c r="G32" s="321" t="s">
        <v>650</v>
      </c>
      <c r="H32" s="338"/>
      <c r="I32" s="185">
        <v>42979</v>
      </c>
      <c r="J32" s="357" t="s">
        <v>851</v>
      </c>
    </row>
    <row r="33" spans="2:10" x14ac:dyDescent="0.3">
      <c r="B33" s="291">
        <v>8083</v>
      </c>
      <c r="C33" s="299" t="s">
        <v>483</v>
      </c>
      <c r="D33" s="304" t="s">
        <v>134</v>
      </c>
      <c r="E33" s="352">
        <v>9</v>
      </c>
      <c r="F33" s="313"/>
      <c r="G33" s="321" t="s">
        <v>651</v>
      </c>
      <c r="H33" s="338"/>
      <c r="I33" s="185">
        <v>42979</v>
      </c>
      <c r="J33" s="357" t="s">
        <v>852</v>
      </c>
    </row>
    <row r="34" spans="2:10" x14ac:dyDescent="0.3">
      <c r="B34" s="291">
        <v>8084</v>
      </c>
      <c r="C34" s="299" t="s">
        <v>483</v>
      </c>
      <c r="D34" s="304" t="s">
        <v>134</v>
      </c>
      <c r="E34" s="352">
        <v>9.4</v>
      </c>
      <c r="F34" s="313"/>
      <c r="G34" s="321" t="s">
        <v>652</v>
      </c>
      <c r="H34" s="338"/>
      <c r="I34" s="185">
        <v>42979</v>
      </c>
      <c r="J34" s="357" t="s">
        <v>853</v>
      </c>
    </row>
    <row r="35" spans="2:10" x14ac:dyDescent="0.3">
      <c r="B35" s="291">
        <v>8085</v>
      </c>
      <c r="C35" s="299" t="s">
        <v>483</v>
      </c>
      <c r="D35" s="304" t="s">
        <v>134</v>
      </c>
      <c r="E35" s="355">
        <v>10.199999999999999</v>
      </c>
      <c r="F35" s="313"/>
      <c r="G35" s="320" t="s">
        <v>653</v>
      </c>
      <c r="H35" s="338"/>
      <c r="I35" s="185">
        <v>42979</v>
      </c>
      <c r="J35" s="357" t="s">
        <v>854</v>
      </c>
    </row>
    <row r="36" spans="2:10" x14ac:dyDescent="0.3">
      <c r="B36" s="291">
        <v>8086</v>
      </c>
      <c r="C36" s="299" t="s">
        <v>483</v>
      </c>
      <c r="D36" s="304" t="s">
        <v>134</v>
      </c>
      <c r="E36" s="352">
        <v>11.64</v>
      </c>
      <c r="F36" s="313"/>
      <c r="G36" s="320" t="s">
        <v>654</v>
      </c>
      <c r="H36" s="338"/>
      <c r="I36" s="185">
        <v>42979</v>
      </c>
      <c r="J36" s="357" t="s">
        <v>855</v>
      </c>
    </row>
    <row r="37" spans="2:10" x14ac:dyDescent="0.3">
      <c r="B37" s="291">
        <v>8087</v>
      </c>
      <c r="C37" s="299" t="s">
        <v>483</v>
      </c>
      <c r="D37" s="304" t="s">
        <v>134</v>
      </c>
      <c r="E37" s="352">
        <v>12.4</v>
      </c>
      <c r="F37" s="313"/>
      <c r="G37" s="320" t="s">
        <v>654</v>
      </c>
      <c r="H37" s="338"/>
      <c r="I37" s="185">
        <v>42979</v>
      </c>
      <c r="J37" s="357" t="s">
        <v>856</v>
      </c>
    </row>
    <row r="38" spans="2:10" x14ac:dyDescent="0.3">
      <c r="B38" s="291">
        <v>8088</v>
      </c>
      <c r="C38" s="299" t="s">
        <v>483</v>
      </c>
      <c r="D38" s="304" t="s">
        <v>134</v>
      </c>
      <c r="E38" s="352">
        <v>13.2</v>
      </c>
      <c r="F38" s="313"/>
      <c r="G38" s="320" t="s">
        <v>655</v>
      </c>
      <c r="H38" s="338"/>
      <c r="I38" s="185">
        <v>42979</v>
      </c>
      <c r="J38" s="357" t="s">
        <v>857</v>
      </c>
    </row>
    <row r="39" spans="2:10" x14ac:dyDescent="0.3">
      <c r="B39" s="291">
        <v>8089</v>
      </c>
      <c r="C39" s="299" t="s">
        <v>483</v>
      </c>
      <c r="D39" s="304" t="s">
        <v>134</v>
      </c>
      <c r="E39" s="352">
        <v>14</v>
      </c>
      <c r="F39" s="313"/>
      <c r="G39" s="320" t="s">
        <v>656</v>
      </c>
      <c r="H39" s="338"/>
      <c r="I39" s="185">
        <v>42979</v>
      </c>
      <c r="J39" s="357" t="s">
        <v>858</v>
      </c>
    </row>
    <row r="40" spans="2:10" x14ac:dyDescent="0.3">
      <c r="B40" s="291">
        <v>8110</v>
      </c>
      <c r="C40" s="299" t="s">
        <v>44</v>
      </c>
      <c r="D40" s="304" t="s">
        <v>134</v>
      </c>
      <c r="E40" s="352">
        <v>49.1</v>
      </c>
      <c r="F40" s="313"/>
      <c r="G40" s="322"/>
      <c r="H40" s="337" t="s">
        <v>238</v>
      </c>
      <c r="I40" s="185">
        <v>42979</v>
      </c>
      <c r="J40" s="357" t="s">
        <v>15</v>
      </c>
    </row>
    <row r="41" spans="2:10" x14ac:dyDescent="0.3">
      <c r="B41" s="291">
        <v>8111</v>
      </c>
      <c r="C41" s="299" t="s">
        <v>44</v>
      </c>
      <c r="D41" s="304" t="s">
        <v>134</v>
      </c>
      <c r="E41" s="352">
        <v>58.7</v>
      </c>
      <c r="F41" s="313"/>
      <c r="G41" s="322"/>
      <c r="H41" s="337" t="s">
        <v>239</v>
      </c>
      <c r="I41" s="185">
        <v>42979</v>
      </c>
      <c r="J41" s="357" t="s">
        <v>15</v>
      </c>
    </row>
    <row r="42" spans="2:10" x14ac:dyDescent="0.3">
      <c r="B42" s="291">
        <v>8112</v>
      </c>
      <c r="C42" s="299" t="s">
        <v>44</v>
      </c>
      <c r="D42" s="304" t="s">
        <v>134</v>
      </c>
      <c r="E42" s="352">
        <v>109.5</v>
      </c>
      <c r="F42" s="313"/>
      <c r="G42" s="322"/>
      <c r="H42" s="337" t="s">
        <v>240</v>
      </c>
      <c r="I42" s="185">
        <v>42979</v>
      </c>
      <c r="J42" s="357" t="s">
        <v>15</v>
      </c>
    </row>
    <row r="43" spans="2:10" x14ac:dyDescent="0.3">
      <c r="B43" s="291">
        <v>8113</v>
      </c>
      <c r="C43" s="299" t="s">
        <v>44</v>
      </c>
      <c r="D43" s="304" t="s">
        <v>134</v>
      </c>
      <c r="E43" s="352">
        <v>133.75</v>
      </c>
      <c r="F43" s="313"/>
      <c r="G43" s="322"/>
      <c r="H43" s="337" t="s">
        <v>687</v>
      </c>
      <c r="I43" s="185">
        <v>42979</v>
      </c>
      <c r="J43" s="357" t="s">
        <v>15</v>
      </c>
    </row>
    <row r="44" spans="2:10" x14ac:dyDescent="0.3">
      <c r="B44" s="291">
        <v>8120</v>
      </c>
      <c r="C44" s="299" t="s">
        <v>45</v>
      </c>
      <c r="D44" s="304" t="s">
        <v>134</v>
      </c>
      <c r="E44" s="352">
        <v>317.54000000000002</v>
      </c>
      <c r="F44" s="312" t="s">
        <v>582</v>
      </c>
      <c r="G44" s="320" t="s">
        <v>154</v>
      </c>
      <c r="H44" s="337" t="s">
        <v>241</v>
      </c>
      <c r="I44" s="185">
        <v>42979</v>
      </c>
      <c r="J44" s="357" t="s">
        <v>15</v>
      </c>
    </row>
    <row r="45" spans="2:10" x14ac:dyDescent="0.3">
      <c r="B45" s="291">
        <v>8121</v>
      </c>
      <c r="C45" s="299" t="s">
        <v>45</v>
      </c>
      <c r="D45" s="304" t="s">
        <v>134</v>
      </c>
      <c r="E45" s="352">
        <v>358.65</v>
      </c>
      <c r="F45" s="312" t="s">
        <v>582</v>
      </c>
      <c r="G45" s="320" t="s">
        <v>155</v>
      </c>
      <c r="H45" s="337" t="s">
        <v>242</v>
      </c>
      <c r="I45" s="185">
        <v>42979</v>
      </c>
      <c r="J45" s="357" t="s">
        <v>15</v>
      </c>
    </row>
    <row r="46" spans="2:10" x14ac:dyDescent="0.3">
      <c r="B46" s="291">
        <v>8122</v>
      </c>
      <c r="C46" s="299" t="s">
        <v>45</v>
      </c>
      <c r="D46" s="304" t="s">
        <v>134</v>
      </c>
      <c r="E46" s="352">
        <v>569</v>
      </c>
      <c r="F46" s="312" t="s">
        <v>582</v>
      </c>
      <c r="G46" s="320" t="s">
        <v>156</v>
      </c>
      <c r="H46" s="337" t="s">
        <v>243</v>
      </c>
      <c r="I46" s="185">
        <v>42979</v>
      </c>
      <c r="J46" s="357" t="s">
        <v>15</v>
      </c>
    </row>
    <row r="47" spans="2:10" x14ac:dyDescent="0.3">
      <c r="B47" s="291">
        <v>8123</v>
      </c>
      <c r="C47" s="299" t="s">
        <v>45</v>
      </c>
      <c r="D47" s="304" t="s">
        <v>134</v>
      </c>
      <c r="E47" s="352">
        <v>1094.24</v>
      </c>
      <c r="F47" s="312" t="s">
        <v>582</v>
      </c>
      <c r="G47" s="320" t="s">
        <v>157</v>
      </c>
      <c r="H47" s="337" t="s">
        <v>244</v>
      </c>
      <c r="I47" s="185">
        <v>42979</v>
      </c>
      <c r="J47" s="357" t="s">
        <v>15</v>
      </c>
    </row>
    <row r="48" spans="2:10" x14ac:dyDescent="0.3">
      <c r="B48" s="291">
        <v>8124</v>
      </c>
      <c r="C48" s="299" t="s">
        <v>484</v>
      </c>
      <c r="D48" s="304" t="s">
        <v>134</v>
      </c>
      <c r="E48" s="352">
        <v>31</v>
      </c>
      <c r="F48" s="313"/>
      <c r="G48" s="319">
        <v>400</v>
      </c>
      <c r="H48" s="337" t="s">
        <v>688</v>
      </c>
      <c r="I48" s="185">
        <v>42979</v>
      </c>
      <c r="J48" s="357" t="s">
        <v>859</v>
      </c>
    </row>
    <row r="49" spans="2:10" x14ac:dyDescent="0.3">
      <c r="B49" s="291">
        <v>8125</v>
      </c>
      <c r="C49" s="299" t="s">
        <v>484</v>
      </c>
      <c r="D49" s="304" t="s">
        <v>134</v>
      </c>
      <c r="E49" s="352">
        <v>31.95</v>
      </c>
      <c r="F49" s="313"/>
      <c r="G49" s="319">
        <v>425</v>
      </c>
      <c r="H49" s="337" t="s">
        <v>688</v>
      </c>
      <c r="I49" s="185">
        <v>42979</v>
      </c>
      <c r="J49" s="357" t="s">
        <v>859</v>
      </c>
    </row>
    <row r="50" spans="2:10" x14ac:dyDescent="0.3">
      <c r="B50" s="291">
        <v>8126</v>
      </c>
      <c r="C50" s="299" t="s">
        <v>485</v>
      </c>
      <c r="D50" s="304" t="s">
        <v>134</v>
      </c>
      <c r="E50" s="352">
        <v>39.25</v>
      </c>
      <c r="F50" s="313"/>
      <c r="G50" s="319">
        <v>360</v>
      </c>
      <c r="H50" s="338"/>
      <c r="I50" s="185">
        <v>42979</v>
      </c>
      <c r="J50" s="357" t="s">
        <v>860</v>
      </c>
    </row>
    <row r="51" spans="2:10" ht="19.2" x14ac:dyDescent="0.3">
      <c r="B51" s="292">
        <v>8129</v>
      </c>
      <c r="C51" s="301" t="s">
        <v>486</v>
      </c>
      <c r="D51" s="306" t="s">
        <v>134</v>
      </c>
      <c r="E51" s="353">
        <v>28.25</v>
      </c>
      <c r="F51" s="313"/>
      <c r="G51" s="322"/>
      <c r="H51" s="338"/>
      <c r="I51" s="185">
        <v>42979</v>
      </c>
      <c r="J51" s="359" t="s">
        <v>861</v>
      </c>
    </row>
    <row r="52" spans="2:10" x14ac:dyDescent="0.3">
      <c r="B52" s="291">
        <v>8130</v>
      </c>
      <c r="C52" s="299" t="s">
        <v>46</v>
      </c>
      <c r="D52" s="304" t="s">
        <v>134</v>
      </c>
      <c r="E52" s="352">
        <v>1.44</v>
      </c>
      <c r="F52" s="312" t="s">
        <v>583</v>
      </c>
      <c r="G52" s="322"/>
      <c r="H52" s="338"/>
      <c r="I52" s="185">
        <v>42979</v>
      </c>
      <c r="J52" s="358"/>
    </row>
    <row r="53" spans="2:10" x14ac:dyDescent="0.3">
      <c r="B53" s="291">
        <v>8131</v>
      </c>
      <c r="C53" s="299" t="s">
        <v>47</v>
      </c>
      <c r="D53" s="304" t="s">
        <v>134</v>
      </c>
      <c r="E53" s="352">
        <v>12</v>
      </c>
      <c r="F53" s="312" t="s">
        <v>584</v>
      </c>
      <c r="G53" s="320" t="s">
        <v>138</v>
      </c>
      <c r="H53" s="337" t="s">
        <v>245</v>
      </c>
      <c r="I53" s="185">
        <v>42979</v>
      </c>
      <c r="J53" s="357" t="s">
        <v>15</v>
      </c>
    </row>
    <row r="54" spans="2:10" ht="19.2" x14ac:dyDescent="0.3">
      <c r="B54" s="292">
        <v>8132</v>
      </c>
      <c r="C54" s="300" t="s">
        <v>48</v>
      </c>
      <c r="D54" s="306" t="s">
        <v>134</v>
      </c>
      <c r="E54" s="353">
        <v>16.5</v>
      </c>
      <c r="F54" s="315" t="s">
        <v>585</v>
      </c>
      <c r="G54" s="325" t="s">
        <v>145</v>
      </c>
      <c r="H54" s="339" t="s">
        <v>246</v>
      </c>
      <c r="I54" s="185">
        <v>42979</v>
      </c>
      <c r="J54" s="359" t="s">
        <v>15</v>
      </c>
    </row>
    <row r="55" spans="2:10" x14ac:dyDescent="0.3">
      <c r="B55" s="291">
        <v>8133</v>
      </c>
      <c r="C55" s="299" t="s">
        <v>49</v>
      </c>
      <c r="D55" s="304" t="s">
        <v>134</v>
      </c>
      <c r="E55" s="352">
        <v>217.2</v>
      </c>
      <c r="F55" s="312" t="s">
        <v>586</v>
      </c>
      <c r="G55" s="320" t="s">
        <v>158</v>
      </c>
      <c r="H55" s="337" t="s">
        <v>247</v>
      </c>
      <c r="I55" s="185">
        <v>42979</v>
      </c>
      <c r="J55" s="357" t="s">
        <v>15</v>
      </c>
    </row>
    <row r="56" spans="2:10" x14ac:dyDescent="0.3">
      <c r="B56" s="291">
        <v>8134</v>
      </c>
      <c r="C56" s="299" t="s">
        <v>49</v>
      </c>
      <c r="D56" s="304" t="s">
        <v>134</v>
      </c>
      <c r="E56" s="352">
        <v>267.35000000000002</v>
      </c>
      <c r="F56" s="312" t="s">
        <v>586</v>
      </c>
      <c r="G56" s="320" t="s">
        <v>159</v>
      </c>
      <c r="H56" s="337" t="s">
        <v>248</v>
      </c>
      <c r="I56" s="185">
        <v>42979</v>
      </c>
      <c r="J56" s="357" t="s">
        <v>15</v>
      </c>
    </row>
    <row r="57" spans="2:10" x14ac:dyDescent="0.3">
      <c r="B57" s="291">
        <v>8135</v>
      </c>
      <c r="C57" s="299" t="s">
        <v>49</v>
      </c>
      <c r="D57" s="304" t="s">
        <v>134</v>
      </c>
      <c r="E57" s="352">
        <v>325.35000000000002</v>
      </c>
      <c r="F57" s="312" t="s">
        <v>586</v>
      </c>
      <c r="G57" s="320" t="s">
        <v>160</v>
      </c>
      <c r="H57" s="337" t="s">
        <v>249</v>
      </c>
      <c r="I57" s="185">
        <v>42979</v>
      </c>
      <c r="J57" s="357" t="s">
        <v>15</v>
      </c>
    </row>
    <row r="58" spans="2:10" x14ac:dyDescent="0.3">
      <c r="B58" s="291">
        <v>8136</v>
      </c>
      <c r="C58" s="299" t="s">
        <v>49</v>
      </c>
      <c r="D58" s="304" t="s">
        <v>134</v>
      </c>
      <c r="E58" s="352">
        <v>358.5</v>
      </c>
      <c r="F58" s="312" t="s">
        <v>586</v>
      </c>
      <c r="G58" s="320" t="s">
        <v>154</v>
      </c>
      <c r="H58" s="337" t="s">
        <v>250</v>
      </c>
      <c r="I58" s="185">
        <v>42979</v>
      </c>
      <c r="J58" s="357" t="s">
        <v>15</v>
      </c>
    </row>
    <row r="59" spans="2:10" x14ac:dyDescent="0.3">
      <c r="B59" s="291">
        <v>8140</v>
      </c>
      <c r="C59" s="299" t="s">
        <v>50</v>
      </c>
      <c r="D59" s="304" t="s">
        <v>134</v>
      </c>
      <c r="E59" s="352">
        <v>42.6</v>
      </c>
      <c r="F59" s="313"/>
      <c r="G59" s="320" t="s">
        <v>145</v>
      </c>
      <c r="H59" s="337" t="s">
        <v>689</v>
      </c>
      <c r="I59" s="185">
        <v>42979</v>
      </c>
      <c r="J59" s="357" t="s">
        <v>16</v>
      </c>
    </row>
    <row r="60" spans="2:10" x14ac:dyDescent="0.3">
      <c r="B60" s="291">
        <v>8141</v>
      </c>
      <c r="C60" s="299" t="s">
        <v>50</v>
      </c>
      <c r="D60" s="304" t="s">
        <v>134</v>
      </c>
      <c r="E60" s="352">
        <v>62.55</v>
      </c>
      <c r="F60" s="313"/>
      <c r="G60" s="320" t="s">
        <v>161</v>
      </c>
      <c r="H60" s="337" t="s">
        <v>690</v>
      </c>
      <c r="I60" s="185">
        <v>42979</v>
      </c>
      <c r="J60" s="357" t="s">
        <v>16</v>
      </c>
    </row>
    <row r="61" spans="2:10" x14ac:dyDescent="0.3">
      <c r="B61" s="291">
        <v>8142</v>
      </c>
      <c r="C61" s="299" t="s">
        <v>50</v>
      </c>
      <c r="D61" s="304" t="s">
        <v>134</v>
      </c>
      <c r="E61" s="352">
        <v>78.95</v>
      </c>
      <c r="F61" s="313"/>
      <c r="G61" s="320" t="s">
        <v>153</v>
      </c>
      <c r="H61" s="337" t="s">
        <v>691</v>
      </c>
      <c r="I61" s="185">
        <v>42979</v>
      </c>
      <c r="J61" s="357" t="s">
        <v>16</v>
      </c>
    </row>
    <row r="62" spans="2:10" x14ac:dyDescent="0.3">
      <c r="B62" s="291">
        <v>8143</v>
      </c>
      <c r="C62" s="299" t="s">
        <v>50</v>
      </c>
      <c r="D62" s="304" t="s">
        <v>134</v>
      </c>
      <c r="E62" s="352">
        <v>196.5</v>
      </c>
      <c r="F62" s="313"/>
      <c r="G62" s="320" t="s">
        <v>162</v>
      </c>
      <c r="H62" s="337" t="s">
        <v>692</v>
      </c>
      <c r="I62" s="185">
        <v>42979</v>
      </c>
      <c r="J62" s="357" t="s">
        <v>16</v>
      </c>
    </row>
    <row r="63" spans="2:10" x14ac:dyDescent="0.3">
      <c r="B63" s="291">
        <v>8144</v>
      </c>
      <c r="C63" s="299" t="s">
        <v>50</v>
      </c>
      <c r="D63" s="304" t="s">
        <v>134</v>
      </c>
      <c r="E63" s="352">
        <v>271.85000000000002</v>
      </c>
      <c r="F63" s="313"/>
      <c r="G63" s="320" t="s">
        <v>163</v>
      </c>
      <c r="H63" s="337" t="s">
        <v>693</v>
      </c>
      <c r="I63" s="185">
        <v>42979</v>
      </c>
      <c r="J63" s="357" t="s">
        <v>16</v>
      </c>
    </row>
    <row r="64" spans="2:10" x14ac:dyDescent="0.3">
      <c r="B64" s="291">
        <v>8147</v>
      </c>
      <c r="C64" s="299" t="s">
        <v>487</v>
      </c>
      <c r="D64" s="304" t="s">
        <v>134</v>
      </c>
      <c r="E64" s="352">
        <v>1.1000000000000001</v>
      </c>
      <c r="F64" s="313"/>
      <c r="G64" s="322"/>
      <c r="H64" s="338"/>
      <c r="I64" s="185">
        <v>42979</v>
      </c>
      <c r="J64" s="357" t="s">
        <v>862</v>
      </c>
    </row>
    <row r="65" spans="2:10" ht="19.2" x14ac:dyDescent="0.3">
      <c r="B65" s="291">
        <v>8148</v>
      </c>
      <c r="C65" s="299" t="s">
        <v>47</v>
      </c>
      <c r="D65" s="304" t="s">
        <v>134</v>
      </c>
      <c r="E65" s="352">
        <v>62.55</v>
      </c>
      <c r="F65" s="313"/>
      <c r="G65" s="320" t="s">
        <v>657</v>
      </c>
      <c r="H65" s="337" t="s">
        <v>694</v>
      </c>
      <c r="I65" s="185">
        <v>42979</v>
      </c>
      <c r="J65" s="357" t="s">
        <v>863</v>
      </c>
    </row>
    <row r="66" spans="2:10" ht="19.2" x14ac:dyDescent="0.3">
      <c r="B66" s="292">
        <v>8149</v>
      </c>
      <c r="C66" s="300" t="s">
        <v>488</v>
      </c>
      <c r="D66" s="306" t="s">
        <v>134</v>
      </c>
      <c r="E66" s="353">
        <v>1.5</v>
      </c>
      <c r="F66" s="313"/>
      <c r="G66" s="323">
        <v>15</v>
      </c>
      <c r="H66" s="338"/>
      <c r="I66" s="185">
        <v>42979</v>
      </c>
      <c r="J66" s="360" t="s">
        <v>864</v>
      </c>
    </row>
    <row r="67" spans="2:10" x14ac:dyDescent="0.3">
      <c r="B67" s="291">
        <v>8150</v>
      </c>
      <c r="C67" s="299" t="s">
        <v>51</v>
      </c>
      <c r="D67" s="304" t="s">
        <v>134</v>
      </c>
      <c r="E67" s="352">
        <v>24.5</v>
      </c>
      <c r="F67" s="313"/>
      <c r="G67" s="320" t="s">
        <v>164</v>
      </c>
      <c r="H67" s="337" t="s">
        <v>695</v>
      </c>
      <c r="I67" s="185">
        <v>42979</v>
      </c>
      <c r="J67" s="357" t="s">
        <v>17</v>
      </c>
    </row>
    <row r="68" spans="2:10" x14ac:dyDescent="0.3">
      <c r="B68" s="291">
        <v>8151</v>
      </c>
      <c r="C68" s="299" t="s">
        <v>51</v>
      </c>
      <c r="D68" s="304" t="s">
        <v>134</v>
      </c>
      <c r="E68" s="352">
        <v>27.6</v>
      </c>
      <c r="F68" s="313"/>
      <c r="G68" s="320" t="s">
        <v>145</v>
      </c>
      <c r="H68" s="337" t="s">
        <v>696</v>
      </c>
      <c r="I68" s="185">
        <v>42979</v>
      </c>
      <c r="J68" s="357" t="s">
        <v>17</v>
      </c>
    </row>
    <row r="69" spans="2:10" ht="19.2" x14ac:dyDescent="0.3">
      <c r="B69" s="292">
        <v>8153</v>
      </c>
      <c r="C69" s="300" t="s">
        <v>52</v>
      </c>
      <c r="D69" s="306" t="s">
        <v>134</v>
      </c>
      <c r="E69" s="353">
        <v>6.2</v>
      </c>
      <c r="F69" s="315" t="s">
        <v>587</v>
      </c>
      <c r="G69" s="325" t="s">
        <v>165</v>
      </c>
      <c r="H69" s="339" t="s">
        <v>695</v>
      </c>
      <c r="I69" s="185">
        <v>42979</v>
      </c>
      <c r="J69" s="359" t="s">
        <v>17</v>
      </c>
    </row>
    <row r="70" spans="2:10" ht="19.2" x14ac:dyDescent="0.3">
      <c r="B70" s="292">
        <v>8154</v>
      </c>
      <c r="C70" s="300" t="s">
        <v>53</v>
      </c>
      <c r="D70" s="306" t="s">
        <v>134</v>
      </c>
      <c r="E70" s="353">
        <v>20.77</v>
      </c>
      <c r="F70" s="315" t="s">
        <v>587</v>
      </c>
      <c r="G70" s="325" t="s">
        <v>166</v>
      </c>
      <c r="H70" s="339" t="s">
        <v>697</v>
      </c>
      <c r="I70" s="185">
        <v>42979</v>
      </c>
      <c r="J70" s="359" t="s">
        <v>17</v>
      </c>
    </row>
    <row r="71" spans="2:10" x14ac:dyDescent="0.3">
      <c r="B71" s="291">
        <v>8157</v>
      </c>
      <c r="C71" s="299" t="s">
        <v>54</v>
      </c>
      <c r="D71" s="304" t="s">
        <v>134</v>
      </c>
      <c r="E71" s="352">
        <v>76.7</v>
      </c>
      <c r="F71" s="313"/>
      <c r="G71" s="320" t="s">
        <v>167</v>
      </c>
      <c r="H71" s="338"/>
      <c r="I71" s="185">
        <v>42979</v>
      </c>
      <c r="J71" s="358"/>
    </row>
    <row r="72" spans="2:10" x14ac:dyDescent="0.3">
      <c r="B72" s="291">
        <v>8158</v>
      </c>
      <c r="C72" s="299" t="s">
        <v>54</v>
      </c>
      <c r="D72" s="304" t="s">
        <v>134</v>
      </c>
      <c r="E72" s="352">
        <v>96.8</v>
      </c>
      <c r="F72" s="313"/>
      <c r="G72" s="320" t="s">
        <v>141</v>
      </c>
      <c r="H72" s="338"/>
      <c r="I72" s="185">
        <v>42979</v>
      </c>
      <c r="J72" s="358"/>
    </row>
    <row r="73" spans="2:10" x14ac:dyDescent="0.3">
      <c r="B73" s="291">
        <v>8180</v>
      </c>
      <c r="C73" s="299" t="s">
        <v>55</v>
      </c>
      <c r="D73" s="304" t="s">
        <v>134</v>
      </c>
      <c r="E73" s="352">
        <v>20.95</v>
      </c>
      <c r="F73" s="313"/>
      <c r="G73" s="320" t="s">
        <v>146</v>
      </c>
      <c r="H73" s="338"/>
      <c r="I73" s="185">
        <v>42979</v>
      </c>
      <c r="J73" s="358"/>
    </row>
    <row r="74" spans="2:10" x14ac:dyDescent="0.3">
      <c r="B74" s="291">
        <v>8181</v>
      </c>
      <c r="C74" s="299" t="s">
        <v>55</v>
      </c>
      <c r="D74" s="304" t="s">
        <v>134</v>
      </c>
      <c r="E74" s="352">
        <v>25.45</v>
      </c>
      <c r="F74" s="313"/>
      <c r="G74" s="320" t="s">
        <v>147</v>
      </c>
      <c r="H74" s="338"/>
      <c r="I74" s="185">
        <v>42979</v>
      </c>
      <c r="J74" s="358"/>
    </row>
    <row r="75" spans="2:10" x14ac:dyDescent="0.3">
      <c r="B75" s="291">
        <v>8182</v>
      </c>
      <c r="C75" s="299" t="s">
        <v>55</v>
      </c>
      <c r="D75" s="304" t="s">
        <v>134</v>
      </c>
      <c r="E75" s="352">
        <v>38.35</v>
      </c>
      <c r="F75" s="313"/>
      <c r="G75" s="320" t="s">
        <v>168</v>
      </c>
      <c r="H75" s="338"/>
      <c r="I75" s="185">
        <v>42979</v>
      </c>
      <c r="J75" s="358"/>
    </row>
    <row r="76" spans="2:10" x14ac:dyDescent="0.3">
      <c r="B76" s="291">
        <v>8183</v>
      </c>
      <c r="C76" s="299" t="s">
        <v>489</v>
      </c>
      <c r="D76" s="304" t="s">
        <v>134</v>
      </c>
      <c r="E76" s="352">
        <v>15.37</v>
      </c>
      <c r="F76" s="313"/>
      <c r="G76" s="319">
        <v>27</v>
      </c>
      <c r="H76" s="338"/>
      <c r="I76" s="185">
        <v>42979</v>
      </c>
      <c r="J76" s="357" t="s">
        <v>865</v>
      </c>
    </row>
    <row r="77" spans="2:10" x14ac:dyDescent="0.3">
      <c r="B77" s="294">
        <v>8184</v>
      </c>
      <c r="C77" s="299" t="s">
        <v>490</v>
      </c>
      <c r="D77" s="304" t="s">
        <v>134</v>
      </c>
      <c r="E77" s="352">
        <v>1.5</v>
      </c>
      <c r="F77" s="313"/>
      <c r="G77" s="320" t="s">
        <v>658</v>
      </c>
      <c r="H77" s="338"/>
      <c r="I77" s="185">
        <v>42979</v>
      </c>
      <c r="J77" s="358"/>
    </row>
    <row r="78" spans="2:10" x14ac:dyDescent="0.3">
      <c r="B78" s="294">
        <v>8185</v>
      </c>
      <c r="C78" s="299" t="s">
        <v>491</v>
      </c>
      <c r="D78" s="304" t="s">
        <v>134</v>
      </c>
      <c r="E78" s="352">
        <v>6.5</v>
      </c>
      <c r="F78" s="313"/>
      <c r="G78" s="319">
        <v>13</v>
      </c>
      <c r="H78" s="338"/>
      <c r="I78" s="185">
        <v>42979</v>
      </c>
      <c r="J78" s="358"/>
    </row>
    <row r="79" spans="2:10" x14ac:dyDescent="0.3">
      <c r="B79" s="294">
        <v>8187</v>
      </c>
      <c r="C79" s="299" t="s">
        <v>492</v>
      </c>
      <c r="D79" s="304" t="s">
        <v>134</v>
      </c>
      <c r="E79" s="352">
        <v>1.4</v>
      </c>
      <c r="F79" s="313"/>
      <c r="G79" s="322"/>
      <c r="H79" s="338"/>
      <c r="I79" s="185">
        <v>42979</v>
      </c>
      <c r="J79" s="357" t="s">
        <v>866</v>
      </c>
    </row>
    <row r="80" spans="2:10" x14ac:dyDescent="0.3">
      <c r="B80" s="294">
        <v>8188</v>
      </c>
      <c r="C80" s="299" t="s">
        <v>492</v>
      </c>
      <c r="D80" s="304" t="s">
        <v>134</v>
      </c>
      <c r="E80" s="352">
        <v>2.4500000000000002</v>
      </c>
      <c r="F80" s="313"/>
      <c r="G80" s="322"/>
      <c r="H80" s="338"/>
      <c r="I80" s="185">
        <v>42979</v>
      </c>
      <c r="J80" s="357" t="s">
        <v>867</v>
      </c>
    </row>
    <row r="81" spans="2:10" x14ac:dyDescent="0.3">
      <c r="B81" s="294">
        <v>8189</v>
      </c>
      <c r="C81" s="299" t="s">
        <v>492</v>
      </c>
      <c r="D81" s="304" t="s">
        <v>134</v>
      </c>
      <c r="E81" s="352">
        <v>2.65</v>
      </c>
      <c r="F81" s="313"/>
      <c r="G81" s="322"/>
      <c r="H81" s="338"/>
      <c r="I81" s="185">
        <v>42979</v>
      </c>
      <c r="J81" s="357" t="s">
        <v>868</v>
      </c>
    </row>
    <row r="82" spans="2:10" x14ac:dyDescent="0.3">
      <c r="B82" s="291">
        <v>8190</v>
      </c>
      <c r="C82" s="299" t="s">
        <v>56</v>
      </c>
      <c r="D82" s="304" t="s">
        <v>134</v>
      </c>
      <c r="E82" s="352">
        <v>1.7</v>
      </c>
      <c r="F82" s="313"/>
      <c r="G82" s="322"/>
      <c r="H82" s="337" t="s">
        <v>681</v>
      </c>
      <c r="I82" s="185">
        <v>42979</v>
      </c>
      <c r="J82" s="357" t="s">
        <v>18</v>
      </c>
    </row>
    <row r="83" spans="2:10" x14ac:dyDescent="0.3">
      <c r="B83" s="291">
        <v>8191</v>
      </c>
      <c r="C83" s="299" t="s">
        <v>56</v>
      </c>
      <c r="D83" s="304" t="s">
        <v>134</v>
      </c>
      <c r="E83" s="352">
        <v>3.45</v>
      </c>
      <c r="F83" s="313"/>
      <c r="G83" s="322"/>
      <c r="H83" s="337" t="s">
        <v>698</v>
      </c>
      <c r="I83" s="185">
        <v>42979</v>
      </c>
      <c r="J83" s="357" t="s">
        <v>18</v>
      </c>
    </row>
    <row r="84" spans="2:10" x14ac:dyDescent="0.3">
      <c r="B84" s="291">
        <v>8192</v>
      </c>
      <c r="C84" s="299" t="s">
        <v>57</v>
      </c>
      <c r="D84" s="304" t="s">
        <v>134</v>
      </c>
      <c r="E84" s="352">
        <v>1.25</v>
      </c>
      <c r="F84" s="313"/>
      <c r="G84" s="322"/>
      <c r="H84" s="337" t="s">
        <v>682</v>
      </c>
      <c r="I84" s="185">
        <v>42979</v>
      </c>
      <c r="J84" s="357" t="s">
        <v>19</v>
      </c>
    </row>
    <row r="85" spans="2:10" x14ac:dyDescent="0.3">
      <c r="B85" s="291">
        <v>8193</v>
      </c>
      <c r="C85" s="299" t="s">
        <v>493</v>
      </c>
      <c r="D85" s="304" t="s">
        <v>134</v>
      </c>
      <c r="E85" s="352">
        <v>52.7</v>
      </c>
      <c r="F85" s="313"/>
      <c r="G85" s="320" t="s">
        <v>659</v>
      </c>
      <c r="H85" s="338"/>
      <c r="I85" s="185">
        <v>42979</v>
      </c>
      <c r="J85" s="357" t="s">
        <v>869</v>
      </c>
    </row>
    <row r="86" spans="2:10" x14ac:dyDescent="0.3">
      <c r="B86" s="291">
        <v>8194</v>
      </c>
      <c r="C86" s="299" t="s">
        <v>493</v>
      </c>
      <c r="D86" s="304" t="s">
        <v>134</v>
      </c>
      <c r="E86" s="352">
        <v>104.3</v>
      </c>
      <c r="F86" s="313"/>
      <c r="G86" s="320" t="s">
        <v>660</v>
      </c>
      <c r="H86" s="338"/>
      <c r="I86" s="185">
        <v>42979</v>
      </c>
      <c r="J86" s="357" t="s">
        <v>870</v>
      </c>
    </row>
    <row r="87" spans="2:10" x14ac:dyDescent="0.3">
      <c r="B87" s="291">
        <v>8195</v>
      </c>
      <c r="C87" s="299" t="s">
        <v>58</v>
      </c>
      <c r="D87" s="304" t="s">
        <v>134</v>
      </c>
      <c r="E87" s="352">
        <v>115.35</v>
      </c>
      <c r="F87" s="313"/>
      <c r="G87" s="320" t="s">
        <v>146</v>
      </c>
      <c r="H87" s="337" t="s">
        <v>253</v>
      </c>
      <c r="I87" s="185">
        <v>42979</v>
      </c>
      <c r="J87" s="357" t="s">
        <v>20</v>
      </c>
    </row>
    <row r="88" spans="2:10" x14ac:dyDescent="0.3">
      <c r="B88" s="291">
        <v>8196</v>
      </c>
      <c r="C88" s="299" t="s">
        <v>58</v>
      </c>
      <c r="D88" s="304" t="s">
        <v>134</v>
      </c>
      <c r="E88" s="352">
        <v>129.35</v>
      </c>
      <c r="F88" s="313"/>
      <c r="G88" s="320" t="s">
        <v>169</v>
      </c>
      <c r="H88" s="337" t="s">
        <v>253</v>
      </c>
      <c r="I88" s="185">
        <v>42979</v>
      </c>
      <c r="J88" s="357" t="s">
        <v>20</v>
      </c>
    </row>
    <row r="89" spans="2:10" x14ac:dyDescent="0.3">
      <c r="B89" s="291">
        <v>8197</v>
      </c>
      <c r="C89" s="299" t="s">
        <v>58</v>
      </c>
      <c r="D89" s="304" t="s">
        <v>134</v>
      </c>
      <c r="E89" s="352">
        <v>136.30000000000001</v>
      </c>
      <c r="F89" s="313"/>
      <c r="G89" s="320" t="s">
        <v>170</v>
      </c>
      <c r="H89" s="337" t="s">
        <v>254</v>
      </c>
      <c r="I89" s="185">
        <v>42979</v>
      </c>
      <c r="J89" s="357" t="s">
        <v>20</v>
      </c>
    </row>
    <row r="90" spans="2:10" x14ac:dyDescent="0.3">
      <c r="B90" s="292">
        <v>8198</v>
      </c>
      <c r="C90" s="300" t="s">
        <v>494</v>
      </c>
      <c r="D90" s="306" t="s">
        <v>134</v>
      </c>
      <c r="E90" s="356">
        <v>187.75</v>
      </c>
      <c r="F90" s="313"/>
      <c r="G90" s="325" t="s">
        <v>661</v>
      </c>
      <c r="H90" s="338"/>
      <c r="I90" s="185">
        <v>42979</v>
      </c>
      <c r="J90" s="357" t="s">
        <v>871</v>
      </c>
    </row>
    <row r="91" spans="2:10" x14ac:dyDescent="0.3">
      <c r="B91" s="291">
        <v>8199</v>
      </c>
      <c r="C91" s="299" t="s">
        <v>495</v>
      </c>
      <c r="D91" s="304" t="s">
        <v>134</v>
      </c>
      <c r="E91" s="352">
        <v>9.9</v>
      </c>
      <c r="F91" s="313"/>
      <c r="G91" s="322"/>
      <c r="H91" s="338"/>
      <c r="I91" s="185">
        <v>42979</v>
      </c>
      <c r="J91" s="357" t="s">
        <v>251</v>
      </c>
    </row>
    <row r="92" spans="2:10" x14ac:dyDescent="0.3">
      <c r="B92" s="291">
        <v>8200</v>
      </c>
      <c r="C92" s="299" t="s">
        <v>59</v>
      </c>
      <c r="D92" s="304" t="s">
        <v>134</v>
      </c>
      <c r="E92" s="352">
        <v>8.6</v>
      </c>
      <c r="F92" s="312" t="s">
        <v>574</v>
      </c>
      <c r="G92" s="320" t="s">
        <v>164</v>
      </c>
      <c r="H92" s="337" t="s">
        <v>699</v>
      </c>
      <c r="I92" s="185">
        <v>42979</v>
      </c>
      <c r="J92" s="357" t="s">
        <v>872</v>
      </c>
    </row>
    <row r="93" spans="2:10" x14ac:dyDescent="0.3">
      <c r="B93" s="291">
        <v>8201</v>
      </c>
      <c r="C93" s="299" t="s">
        <v>59</v>
      </c>
      <c r="D93" s="304" t="s">
        <v>134</v>
      </c>
      <c r="E93" s="352">
        <v>16.86</v>
      </c>
      <c r="F93" s="312" t="s">
        <v>574</v>
      </c>
      <c r="G93" s="320" t="s">
        <v>171</v>
      </c>
      <c r="H93" s="337" t="s">
        <v>700</v>
      </c>
      <c r="I93" s="185">
        <v>42979</v>
      </c>
      <c r="J93" s="357" t="s">
        <v>872</v>
      </c>
    </row>
    <row r="94" spans="2:10" x14ac:dyDescent="0.3">
      <c r="B94" s="291">
        <v>8202</v>
      </c>
      <c r="C94" s="299" t="s">
        <v>59</v>
      </c>
      <c r="D94" s="304" t="s">
        <v>134</v>
      </c>
      <c r="E94" s="352">
        <v>24.31</v>
      </c>
      <c r="F94" s="312" t="s">
        <v>574</v>
      </c>
      <c r="G94" s="320" t="s">
        <v>145</v>
      </c>
      <c r="H94" s="337" t="s">
        <v>701</v>
      </c>
      <c r="I94" s="185">
        <v>42979</v>
      </c>
      <c r="J94" s="357" t="s">
        <v>872</v>
      </c>
    </row>
    <row r="95" spans="2:10" x14ac:dyDescent="0.3">
      <c r="B95" s="291">
        <v>8203</v>
      </c>
      <c r="C95" s="299" t="s">
        <v>59</v>
      </c>
      <c r="D95" s="304" t="s">
        <v>134</v>
      </c>
      <c r="E95" s="352">
        <v>35</v>
      </c>
      <c r="F95" s="312" t="s">
        <v>574</v>
      </c>
      <c r="G95" s="320" t="s">
        <v>172</v>
      </c>
      <c r="H95" s="337" t="s">
        <v>702</v>
      </c>
      <c r="I95" s="185">
        <v>42979</v>
      </c>
      <c r="J95" s="357" t="s">
        <v>872</v>
      </c>
    </row>
    <row r="96" spans="2:10" x14ac:dyDescent="0.3">
      <c r="B96" s="291">
        <v>8204</v>
      </c>
      <c r="C96" s="299" t="s">
        <v>59</v>
      </c>
      <c r="D96" s="304" t="s">
        <v>134</v>
      </c>
      <c r="E96" s="352">
        <v>50.1</v>
      </c>
      <c r="F96" s="312" t="s">
        <v>574</v>
      </c>
      <c r="G96" s="320" t="s">
        <v>173</v>
      </c>
      <c r="H96" s="337" t="s">
        <v>682</v>
      </c>
      <c r="I96" s="185">
        <v>42979</v>
      </c>
      <c r="J96" s="357" t="s">
        <v>872</v>
      </c>
    </row>
    <row r="97" spans="2:10" ht="19.2" x14ac:dyDescent="0.3">
      <c r="B97" s="292">
        <v>8208</v>
      </c>
      <c r="C97" s="301" t="s">
        <v>496</v>
      </c>
      <c r="D97" s="306" t="s">
        <v>134</v>
      </c>
      <c r="E97" s="353">
        <v>161.88999999999999</v>
      </c>
      <c r="F97" s="313"/>
      <c r="G97" s="325" t="s">
        <v>659</v>
      </c>
      <c r="H97" s="338"/>
      <c r="I97" s="185">
        <v>42979</v>
      </c>
      <c r="J97" s="359" t="s">
        <v>873</v>
      </c>
    </row>
    <row r="98" spans="2:10" x14ac:dyDescent="0.3">
      <c r="B98" s="292">
        <v>8209</v>
      </c>
      <c r="C98" s="300" t="s">
        <v>497</v>
      </c>
      <c r="D98" s="306" t="s">
        <v>134</v>
      </c>
      <c r="E98" s="353">
        <v>97</v>
      </c>
      <c r="F98" s="313"/>
      <c r="G98" s="325" t="s">
        <v>178</v>
      </c>
      <c r="H98" s="338"/>
      <c r="I98" s="185">
        <v>42979</v>
      </c>
      <c r="J98" s="357" t="s">
        <v>874</v>
      </c>
    </row>
    <row r="99" spans="2:10" x14ac:dyDescent="0.3">
      <c r="B99" s="291">
        <v>8210</v>
      </c>
      <c r="C99" s="299" t="s">
        <v>60</v>
      </c>
      <c r="D99" s="304" t="s">
        <v>134</v>
      </c>
      <c r="E99" s="352">
        <v>127.4</v>
      </c>
      <c r="F99" s="312" t="s">
        <v>588</v>
      </c>
      <c r="G99" s="320" t="s">
        <v>176</v>
      </c>
      <c r="H99" s="337" t="s">
        <v>703</v>
      </c>
      <c r="I99" s="185">
        <v>42979</v>
      </c>
      <c r="J99" s="358"/>
    </row>
    <row r="100" spans="2:10" x14ac:dyDescent="0.3">
      <c r="B100" s="291">
        <v>8211</v>
      </c>
      <c r="C100" s="299" t="s">
        <v>60</v>
      </c>
      <c r="D100" s="304" t="s">
        <v>134</v>
      </c>
      <c r="E100" s="352">
        <v>166.2</v>
      </c>
      <c r="F100" s="312" t="s">
        <v>588</v>
      </c>
      <c r="G100" s="320" t="s">
        <v>177</v>
      </c>
      <c r="H100" s="337" t="s">
        <v>704</v>
      </c>
      <c r="I100" s="185">
        <v>42979</v>
      </c>
      <c r="J100" s="358"/>
    </row>
    <row r="101" spans="2:10" x14ac:dyDescent="0.3">
      <c r="B101" s="291">
        <v>8212</v>
      </c>
      <c r="C101" s="299" t="s">
        <v>61</v>
      </c>
      <c r="D101" s="304" t="s">
        <v>134</v>
      </c>
      <c r="E101" s="352">
        <v>145</v>
      </c>
      <c r="F101" s="312" t="s">
        <v>588</v>
      </c>
      <c r="G101" s="320" t="s">
        <v>178</v>
      </c>
      <c r="H101" s="338"/>
      <c r="I101" s="185">
        <v>42979</v>
      </c>
      <c r="J101" s="358"/>
    </row>
    <row r="102" spans="2:10" x14ac:dyDescent="0.3">
      <c r="B102" s="291">
        <v>8220</v>
      </c>
      <c r="C102" s="299" t="s">
        <v>62</v>
      </c>
      <c r="D102" s="304" t="s">
        <v>134</v>
      </c>
      <c r="E102" s="352">
        <v>15.1</v>
      </c>
      <c r="F102" s="313"/>
      <c r="G102" s="320" t="s">
        <v>136</v>
      </c>
      <c r="H102" s="338"/>
      <c r="I102" s="185">
        <v>42979</v>
      </c>
      <c r="J102" s="358"/>
    </row>
    <row r="103" spans="2:10" ht="19.2" x14ac:dyDescent="0.3">
      <c r="B103" s="292">
        <v>8221</v>
      </c>
      <c r="C103" s="301" t="s">
        <v>498</v>
      </c>
      <c r="D103" s="306" t="s">
        <v>134</v>
      </c>
      <c r="E103" s="353">
        <v>31.7</v>
      </c>
      <c r="F103" s="313"/>
      <c r="G103" s="325" t="s">
        <v>181</v>
      </c>
      <c r="H103" s="338"/>
      <c r="I103" s="185">
        <v>42979</v>
      </c>
      <c r="J103" s="358"/>
    </row>
    <row r="104" spans="2:10" x14ac:dyDescent="0.3">
      <c r="B104" s="291">
        <v>8222</v>
      </c>
      <c r="C104" s="299" t="s">
        <v>63</v>
      </c>
      <c r="D104" s="304" t="s">
        <v>134</v>
      </c>
      <c r="E104" s="352">
        <v>22.3</v>
      </c>
      <c r="F104" s="313"/>
      <c r="G104" s="320" t="s">
        <v>144</v>
      </c>
      <c r="H104" s="338"/>
      <c r="I104" s="185">
        <v>42979</v>
      </c>
      <c r="J104" s="358"/>
    </row>
    <row r="105" spans="2:10" x14ac:dyDescent="0.3">
      <c r="B105" s="291">
        <v>8223</v>
      </c>
      <c r="C105" s="299" t="s">
        <v>499</v>
      </c>
      <c r="D105" s="304" t="s">
        <v>134</v>
      </c>
      <c r="E105" s="352">
        <v>26</v>
      </c>
      <c r="F105" s="313"/>
      <c r="G105" s="320" t="s">
        <v>145</v>
      </c>
      <c r="H105" s="338"/>
      <c r="I105" s="185">
        <v>42979</v>
      </c>
      <c r="J105" s="358"/>
    </row>
    <row r="106" spans="2:10" x14ac:dyDescent="0.3">
      <c r="B106" s="291">
        <v>8225</v>
      </c>
      <c r="C106" s="299" t="s">
        <v>64</v>
      </c>
      <c r="D106" s="304" t="s">
        <v>134</v>
      </c>
      <c r="E106" s="352">
        <v>92.75</v>
      </c>
      <c r="F106" s="313"/>
      <c r="G106" s="320" t="s">
        <v>168</v>
      </c>
      <c r="H106" s="338"/>
      <c r="I106" s="185">
        <v>42979</v>
      </c>
      <c r="J106" s="358"/>
    </row>
    <row r="107" spans="2:10" x14ac:dyDescent="0.3">
      <c r="B107" s="291">
        <v>8226</v>
      </c>
      <c r="C107" s="299" t="s">
        <v>64</v>
      </c>
      <c r="D107" s="304" t="s">
        <v>134</v>
      </c>
      <c r="E107" s="352">
        <v>152.30000000000001</v>
      </c>
      <c r="F107" s="313"/>
      <c r="G107" s="320" t="s">
        <v>182</v>
      </c>
      <c r="H107" s="338"/>
      <c r="I107" s="185">
        <v>42979</v>
      </c>
      <c r="J107" s="358"/>
    </row>
    <row r="108" spans="2:10" x14ac:dyDescent="0.3">
      <c r="B108" s="291">
        <v>8227</v>
      </c>
      <c r="C108" s="299" t="s">
        <v>64</v>
      </c>
      <c r="D108" s="304" t="s">
        <v>134</v>
      </c>
      <c r="E108" s="352">
        <v>249.75</v>
      </c>
      <c r="F108" s="313"/>
      <c r="G108" s="319">
        <v>535</v>
      </c>
      <c r="H108" s="338"/>
      <c r="I108" s="185">
        <v>42979</v>
      </c>
      <c r="J108" s="358"/>
    </row>
    <row r="109" spans="2:10" ht="19.2" x14ac:dyDescent="0.3">
      <c r="B109" s="292">
        <v>8228</v>
      </c>
      <c r="C109" s="301" t="s">
        <v>500</v>
      </c>
      <c r="D109" s="306" t="s">
        <v>134</v>
      </c>
      <c r="E109" s="353">
        <v>17</v>
      </c>
      <c r="F109" s="314" t="s">
        <v>589</v>
      </c>
      <c r="G109" s="322"/>
      <c r="H109" s="339" t="s">
        <v>705</v>
      </c>
      <c r="I109" s="185">
        <v>42979</v>
      </c>
      <c r="J109" s="358"/>
    </row>
    <row r="110" spans="2:10" x14ac:dyDescent="0.3">
      <c r="B110" s="292">
        <v>8229</v>
      </c>
      <c r="C110" s="300" t="s">
        <v>501</v>
      </c>
      <c r="D110" s="306" t="s">
        <v>134</v>
      </c>
      <c r="E110" s="353">
        <v>15.8</v>
      </c>
      <c r="F110" s="314" t="s">
        <v>589</v>
      </c>
      <c r="G110" s="322"/>
      <c r="H110" s="339" t="s">
        <v>706</v>
      </c>
      <c r="I110" s="185">
        <v>42979</v>
      </c>
      <c r="J110" s="358"/>
    </row>
    <row r="111" spans="2:10" x14ac:dyDescent="0.3">
      <c r="B111" s="291">
        <v>8240</v>
      </c>
      <c r="C111" s="299" t="s">
        <v>65</v>
      </c>
      <c r="D111" s="304" t="s">
        <v>134</v>
      </c>
      <c r="E111" s="352">
        <v>22.2</v>
      </c>
      <c r="F111" s="313"/>
      <c r="G111" s="320" t="s">
        <v>164</v>
      </c>
      <c r="H111" s="338"/>
      <c r="I111" s="185">
        <v>42979</v>
      </c>
      <c r="J111" s="358"/>
    </row>
    <row r="112" spans="2:10" x14ac:dyDescent="0.3">
      <c r="B112" s="291">
        <v>8241</v>
      </c>
      <c r="C112" s="299" t="s">
        <v>65</v>
      </c>
      <c r="D112" s="304" t="s">
        <v>134</v>
      </c>
      <c r="E112" s="352">
        <v>32.450000000000003</v>
      </c>
      <c r="F112" s="313"/>
      <c r="G112" s="320" t="s">
        <v>183</v>
      </c>
      <c r="H112" s="338"/>
      <c r="I112" s="185">
        <v>42979</v>
      </c>
      <c r="J112" s="358"/>
    </row>
    <row r="113" spans="2:10" x14ac:dyDescent="0.3">
      <c r="B113" s="291">
        <v>8242</v>
      </c>
      <c r="C113" s="299" t="s">
        <v>65</v>
      </c>
      <c r="D113" s="304" t="s">
        <v>134</v>
      </c>
      <c r="E113" s="352">
        <v>64.25</v>
      </c>
      <c r="F113" s="313"/>
      <c r="G113" s="320" t="s">
        <v>144</v>
      </c>
      <c r="H113" s="338"/>
      <c r="I113" s="185">
        <v>42979</v>
      </c>
      <c r="J113" s="358"/>
    </row>
    <row r="114" spans="2:10" x14ac:dyDescent="0.3">
      <c r="B114" s="291">
        <v>8250</v>
      </c>
      <c r="C114" s="299" t="s">
        <v>66</v>
      </c>
      <c r="D114" s="304" t="s">
        <v>134</v>
      </c>
      <c r="E114" s="352">
        <v>51.3</v>
      </c>
      <c r="F114" s="313"/>
      <c r="G114" s="320" t="s">
        <v>144</v>
      </c>
      <c r="H114" s="338"/>
      <c r="I114" s="185">
        <v>42979</v>
      </c>
      <c r="J114" s="358"/>
    </row>
    <row r="115" spans="2:10" x14ac:dyDescent="0.3">
      <c r="B115" s="291">
        <v>8251</v>
      </c>
      <c r="C115" s="299" t="s">
        <v>66</v>
      </c>
      <c r="D115" s="304" t="s">
        <v>134</v>
      </c>
      <c r="E115" s="352">
        <v>38.299999999999997</v>
      </c>
      <c r="F115" s="313"/>
      <c r="G115" s="320" t="s">
        <v>184</v>
      </c>
      <c r="H115" s="338"/>
      <c r="I115" s="185">
        <v>42979</v>
      </c>
      <c r="J115" s="358"/>
    </row>
    <row r="116" spans="2:10" x14ac:dyDescent="0.3">
      <c r="B116" s="291">
        <v>8252</v>
      </c>
      <c r="C116" s="299" t="s">
        <v>66</v>
      </c>
      <c r="D116" s="304" t="s">
        <v>134</v>
      </c>
      <c r="E116" s="352">
        <v>93.74</v>
      </c>
      <c r="F116" s="313"/>
      <c r="G116" s="320" t="s">
        <v>185</v>
      </c>
      <c r="H116" s="338"/>
      <c r="I116" s="185">
        <v>42979</v>
      </c>
      <c r="J116" s="358"/>
    </row>
    <row r="117" spans="2:10" x14ac:dyDescent="0.3">
      <c r="B117" s="291">
        <v>8253</v>
      </c>
      <c r="C117" s="299" t="s">
        <v>66</v>
      </c>
      <c r="D117" s="304" t="s">
        <v>134</v>
      </c>
      <c r="E117" s="352">
        <v>149.75</v>
      </c>
      <c r="F117" s="313"/>
      <c r="G117" s="320" t="s">
        <v>153</v>
      </c>
      <c r="H117" s="338"/>
      <c r="I117" s="185">
        <v>42979</v>
      </c>
      <c r="J117" s="358"/>
    </row>
    <row r="118" spans="2:10" x14ac:dyDescent="0.3">
      <c r="B118" s="291">
        <v>8254</v>
      </c>
      <c r="C118" s="299" t="s">
        <v>66</v>
      </c>
      <c r="D118" s="304" t="s">
        <v>134</v>
      </c>
      <c r="E118" s="352">
        <v>201.1</v>
      </c>
      <c r="F118" s="313"/>
      <c r="G118" s="320" t="s">
        <v>186</v>
      </c>
      <c r="H118" s="338"/>
      <c r="I118" s="185">
        <v>42979</v>
      </c>
      <c r="J118" s="358"/>
    </row>
    <row r="119" spans="2:10" x14ac:dyDescent="0.3">
      <c r="B119" s="291">
        <v>8255</v>
      </c>
      <c r="C119" s="299" t="s">
        <v>66</v>
      </c>
      <c r="D119" s="304" t="s">
        <v>134</v>
      </c>
      <c r="E119" s="352">
        <v>311.8</v>
      </c>
      <c r="F119" s="313"/>
      <c r="G119" s="320" t="s">
        <v>187</v>
      </c>
      <c r="H119" s="338"/>
      <c r="I119" s="185">
        <v>42979</v>
      </c>
      <c r="J119" s="358"/>
    </row>
    <row r="120" spans="2:10" x14ac:dyDescent="0.3">
      <c r="B120" s="291">
        <v>8256</v>
      </c>
      <c r="C120" s="299" t="s">
        <v>66</v>
      </c>
      <c r="D120" s="304" t="s">
        <v>134</v>
      </c>
      <c r="E120" s="352">
        <v>294.10000000000002</v>
      </c>
      <c r="F120" s="313"/>
      <c r="G120" s="320" t="s">
        <v>188</v>
      </c>
      <c r="H120" s="338"/>
      <c r="I120" s="185">
        <v>42979</v>
      </c>
      <c r="J120" s="358"/>
    </row>
    <row r="121" spans="2:10" x14ac:dyDescent="0.3">
      <c r="B121" s="291">
        <v>8260</v>
      </c>
      <c r="C121" s="299" t="s">
        <v>67</v>
      </c>
      <c r="D121" s="304" t="s">
        <v>134</v>
      </c>
      <c r="E121" s="352">
        <v>61</v>
      </c>
      <c r="F121" s="313"/>
      <c r="G121" s="320" t="s">
        <v>168</v>
      </c>
      <c r="H121" s="338"/>
      <c r="I121" s="185">
        <v>42979</v>
      </c>
      <c r="J121" s="358"/>
    </row>
    <row r="122" spans="2:10" x14ac:dyDescent="0.3">
      <c r="B122" s="291">
        <v>8261</v>
      </c>
      <c r="C122" s="299" t="s">
        <v>67</v>
      </c>
      <c r="D122" s="304" t="s">
        <v>134</v>
      </c>
      <c r="E122" s="352">
        <v>94.1</v>
      </c>
      <c r="F122" s="313"/>
      <c r="G122" s="320" t="s">
        <v>182</v>
      </c>
      <c r="H122" s="338"/>
      <c r="I122" s="185">
        <v>42979</v>
      </c>
      <c r="J122" s="358"/>
    </row>
    <row r="123" spans="2:10" x14ac:dyDescent="0.3">
      <c r="B123" s="291">
        <v>8262</v>
      </c>
      <c r="C123" s="299" t="s">
        <v>67</v>
      </c>
      <c r="D123" s="304" t="s">
        <v>134</v>
      </c>
      <c r="E123" s="352">
        <v>178.65</v>
      </c>
      <c r="F123" s="313"/>
      <c r="G123" s="320" t="s">
        <v>143</v>
      </c>
      <c r="H123" s="338"/>
      <c r="I123" s="185">
        <v>42979</v>
      </c>
      <c r="J123" s="358"/>
    </row>
    <row r="124" spans="2:10" x14ac:dyDescent="0.3">
      <c r="B124" s="291">
        <v>8263</v>
      </c>
      <c r="C124" s="299" t="s">
        <v>67</v>
      </c>
      <c r="D124" s="304" t="s">
        <v>134</v>
      </c>
      <c r="E124" s="352">
        <v>239.6</v>
      </c>
      <c r="F124" s="313"/>
      <c r="G124" s="320" t="s">
        <v>189</v>
      </c>
      <c r="H124" s="338"/>
      <c r="I124" s="185">
        <v>42979</v>
      </c>
      <c r="J124" s="358"/>
    </row>
    <row r="125" spans="2:10" x14ac:dyDescent="0.3">
      <c r="B125" s="292">
        <v>8269</v>
      </c>
      <c r="C125" s="300" t="s">
        <v>502</v>
      </c>
      <c r="D125" s="306" t="s">
        <v>134</v>
      </c>
      <c r="E125" s="353">
        <v>3.5</v>
      </c>
      <c r="F125" s="313"/>
      <c r="G125" s="322"/>
      <c r="H125" s="338"/>
      <c r="I125" s="185">
        <v>42979</v>
      </c>
      <c r="J125" s="357" t="s">
        <v>875</v>
      </c>
    </row>
    <row r="126" spans="2:10" ht="28.8" x14ac:dyDescent="0.3">
      <c r="B126" s="292">
        <v>8270</v>
      </c>
      <c r="C126" s="300" t="s">
        <v>68</v>
      </c>
      <c r="D126" s="306" t="s">
        <v>134</v>
      </c>
      <c r="E126" s="353">
        <v>4.62</v>
      </c>
      <c r="F126" s="312" t="s">
        <v>590</v>
      </c>
      <c r="G126" s="322"/>
      <c r="H126" s="340" t="s">
        <v>380</v>
      </c>
      <c r="I126" s="185">
        <v>42979</v>
      </c>
      <c r="J126" s="359" t="s">
        <v>258</v>
      </c>
    </row>
    <row r="127" spans="2:10" ht="28.8" x14ac:dyDescent="0.3">
      <c r="B127" s="292">
        <v>8271</v>
      </c>
      <c r="C127" s="300" t="s">
        <v>68</v>
      </c>
      <c r="D127" s="306" t="s">
        <v>134</v>
      </c>
      <c r="E127" s="353">
        <v>8.73</v>
      </c>
      <c r="F127" s="312" t="s">
        <v>590</v>
      </c>
      <c r="G127" s="322"/>
      <c r="H127" s="340" t="s">
        <v>381</v>
      </c>
      <c r="I127" s="185">
        <v>42979</v>
      </c>
      <c r="J127" s="359" t="s">
        <v>258</v>
      </c>
    </row>
    <row r="128" spans="2:10" ht="28.8" x14ac:dyDescent="0.3">
      <c r="B128" s="292">
        <v>8272</v>
      </c>
      <c r="C128" s="300" t="s">
        <v>68</v>
      </c>
      <c r="D128" s="306" t="s">
        <v>134</v>
      </c>
      <c r="E128" s="353">
        <v>13.1</v>
      </c>
      <c r="F128" s="312" t="s">
        <v>590</v>
      </c>
      <c r="G128" s="322"/>
      <c r="H128" s="340" t="s">
        <v>382</v>
      </c>
      <c r="I128" s="185">
        <v>42979</v>
      </c>
      <c r="J128" s="359" t="s">
        <v>258</v>
      </c>
    </row>
    <row r="129" spans="2:10" ht="28.8" x14ac:dyDescent="0.3">
      <c r="B129" s="292">
        <v>8273</v>
      </c>
      <c r="C129" s="300" t="s">
        <v>68</v>
      </c>
      <c r="D129" s="306" t="s">
        <v>134</v>
      </c>
      <c r="E129" s="353">
        <v>22.4</v>
      </c>
      <c r="F129" s="312" t="s">
        <v>590</v>
      </c>
      <c r="G129" s="322"/>
      <c r="H129" s="340" t="s">
        <v>383</v>
      </c>
      <c r="I129" s="185">
        <v>42979</v>
      </c>
      <c r="J129" s="359" t="s">
        <v>258</v>
      </c>
    </row>
    <row r="130" spans="2:10" ht="28.8" x14ac:dyDescent="0.3">
      <c r="B130" s="292">
        <v>8275</v>
      </c>
      <c r="C130" s="300" t="s">
        <v>69</v>
      </c>
      <c r="D130" s="306" t="s">
        <v>134</v>
      </c>
      <c r="E130" s="353">
        <v>3.96</v>
      </c>
      <c r="F130" s="312" t="s">
        <v>591</v>
      </c>
      <c r="G130" s="322"/>
      <c r="H130" s="340" t="s">
        <v>384</v>
      </c>
      <c r="I130" s="185">
        <v>42979</v>
      </c>
      <c r="J130" s="359" t="s">
        <v>258</v>
      </c>
    </row>
    <row r="131" spans="2:10" ht="28.8" x14ac:dyDescent="0.3">
      <c r="B131" s="292">
        <v>8276</v>
      </c>
      <c r="C131" s="300" t="s">
        <v>69</v>
      </c>
      <c r="D131" s="306" t="s">
        <v>134</v>
      </c>
      <c r="E131" s="353">
        <v>9.9</v>
      </c>
      <c r="F131" s="312" t="s">
        <v>591</v>
      </c>
      <c r="G131" s="322"/>
      <c r="H131" s="340" t="s">
        <v>382</v>
      </c>
      <c r="I131" s="185">
        <v>42979</v>
      </c>
      <c r="J131" s="359" t="s">
        <v>258</v>
      </c>
    </row>
    <row r="132" spans="2:10" ht="19.2" x14ac:dyDescent="0.3">
      <c r="B132" s="292">
        <v>8277</v>
      </c>
      <c r="C132" s="300" t="s">
        <v>69</v>
      </c>
      <c r="D132" s="306" t="s">
        <v>134</v>
      </c>
      <c r="E132" s="353">
        <v>14.1</v>
      </c>
      <c r="F132" s="312" t="s">
        <v>591</v>
      </c>
      <c r="G132" s="322"/>
      <c r="H132" s="339" t="s">
        <v>385</v>
      </c>
      <c r="I132" s="185">
        <v>42979</v>
      </c>
      <c r="J132" s="359" t="s">
        <v>258</v>
      </c>
    </row>
    <row r="133" spans="2:10" ht="19.2" x14ac:dyDescent="0.3">
      <c r="B133" s="292">
        <v>8278</v>
      </c>
      <c r="C133" s="300" t="s">
        <v>69</v>
      </c>
      <c r="D133" s="306" t="s">
        <v>134</v>
      </c>
      <c r="E133" s="353">
        <v>18.649999999999999</v>
      </c>
      <c r="F133" s="312" t="s">
        <v>591</v>
      </c>
      <c r="G133" s="322"/>
      <c r="H133" s="339" t="s">
        <v>386</v>
      </c>
      <c r="I133" s="185">
        <v>42979</v>
      </c>
      <c r="J133" s="359" t="s">
        <v>258</v>
      </c>
    </row>
    <row r="134" spans="2:10" ht="28.8" x14ac:dyDescent="0.3">
      <c r="B134" s="292">
        <v>8280</v>
      </c>
      <c r="C134" s="300" t="s">
        <v>70</v>
      </c>
      <c r="D134" s="306" t="s">
        <v>134</v>
      </c>
      <c r="E134" s="353">
        <v>18</v>
      </c>
      <c r="F134" s="312" t="s">
        <v>592</v>
      </c>
      <c r="G134" s="325" t="s">
        <v>181</v>
      </c>
      <c r="H134" s="340" t="s">
        <v>387</v>
      </c>
      <c r="I134" s="185">
        <v>42979</v>
      </c>
      <c r="J134" s="359" t="s">
        <v>23</v>
      </c>
    </row>
    <row r="135" spans="2:10" ht="28.8" x14ac:dyDescent="0.3">
      <c r="B135" s="292">
        <v>8281</v>
      </c>
      <c r="C135" s="300" t="s">
        <v>70</v>
      </c>
      <c r="D135" s="306" t="s">
        <v>134</v>
      </c>
      <c r="E135" s="353">
        <v>34.200000000000003</v>
      </c>
      <c r="F135" s="312" t="s">
        <v>592</v>
      </c>
      <c r="G135" s="325" t="s">
        <v>139</v>
      </c>
      <c r="H135" s="340" t="s">
        <v>380</v>
      </c>
      <c r="I135" s="185">
        <v>42979</v>
      </c>
      <c r="J135" s="359" t="s">
        <v>23</v>
      </c>
    </row>
    <row r="136" spans="2:10" ht="28.8" x14ac:dyDescent="0.3">
      <c r="B136" s="292">
        <v>8282</v>
      </c>
      <c r="C136" s="300" t="s">
        <v>70</v>
      </c>
      <c r="D136" s="306" t="s">
        <v>134</v>
      </c>
      <c r="E136" s="353">
        <v>52.7</v>
      </c>
      <c r="F136" s="312" t="s">
        <v>592</v>
      </c>
      <c r="G136" s="325" t="s">
        <v>185</v>
      </c>
      <c r="H136" s="340" t="s">
        <v>388</v>
      </c>
      <c r="I136" s="185">
        <v>42979</v>
      </c>
      <c r="J136" s="359" t="s">
        <v>23</v>
      </c>
    </row>
    <row r="137" spans="2:10" ht="28.8" x14ac:dyDescent="0.3">
      <c r="B137" s="292">
        <v>8283</v>
      </c>
      <c r="C137" s="300" t="s">
        <v>70</v>
      </c>
      <c r="D137" s="306" t="s">
        <v>134</v>
      </c>
      <c r="E137" s="353">
        <v>153</v>
      </c>
      <c r="F137" s="312" t="s">
        <v>592</v>
      </c>
      <c r="G137" s="325" t="s">
        <v>190</v>
      </c>
      <c r="H137" s="340" t="s">
        <v>381</v>
      </c>
      <c r="I137" s="185">
        <v>42979</v>
      </c>
      <c r="J137" s="359" t="s">
        <v>23</v>
      </c>
    </row>
    <row r="138" spans="2:10" ht="28.8" x14ac:dyDescent="0.3">
      <c r="B138" s="292">
        <v>8284</v>
      </c>
      <c r="C138" s="300" t="s">
        <v>70</v>
      </c>
      <c r="D138" s="306" t="s">
        <v>134</v>
      </c>
      <c r="E138" s="356">
        <v>264.5</v>
      </c>
      <c r="F138" s="312" t="s">
        <v>592</v>
      </c>
      <c r="G138" s="327" t="s">
        <v>191</v>
      </c>
      <c r="H138" s="340" t="s">
        <v>389</v>
      </c>
      <c r="I138" s="185">
        <v>42979</v>
      </c>
      <c r="J138" s="359" t="s">
        <v>23</v>
      </c>
    </row>
    <row r="139" spans="2:10" ht="28.8" x14ac:dyDescent="0.3">
      <c r="B139" s="292">
        <v>8285</v>
      </c>
      <c r="C139" s="300" t="s">
        <v>70</v>
      </c>
      <c r="D139" s="306" t="s">
        <v>134</v>
      </c>
      <c r="E139" s="353">
        <v>223.7</v>
      </c>
      <c r="F139" s="312" t="s">
        <v>592</v>
      </c>
      <c r="G139" s="327" t="s">
        <v>175</v>
      </c>
      <c r="H139" s="340" t="s">
        <v>383</v>
      </c>
      <c r="I139" s="185">
        <v>42979</v>
      </c>
      <c r="J139" s="359" t="s">
        <v>23</v>
      </c>
    </row>
    <row r="140" spans="2:10" ht="19.2" x14ac:dyDescent="0.3">
      <c r="B140" s="292">
        <v>8286</v>
      </c>
      <c r="C140" s="300" t="s">
        <v>70</v>
      </c>
      <c r="D140" s="306" t="s">
        <v>134</v>
      </c>
      <c r="E140" s="353">
        <v>455</v>
      </c>
      <c r="F140" s="312" t="s">
        <v>592</v>
      </c>
      <c r="G140" s="327" t="s">
        <v>192</v>
      </c>
      <c r="H140" s="339" t="s">
        <v>390</v>
      </c>
      <c r="I140" s="185">
        <v>42979</v>
      </c>
      <c r="J140" s="359" t="s">
        <v>23</v>
      </c>
    </row>
    <row r="141" spans="2:10" x14ac:dyDescent="0.3">
      <c r="B141" s="291">
        <v>8287</v>
      </c>
      <c r="C141" s="299" t="s">
        <v>503</v>
      </c>
      <c r="D141" s="304" t="s">
        <v>134</v>
      </c>
      <c r="E141" s="352">
        <v>105.46</v>
      </c>
      <c r="F141" s="313"/>
      <c r="G141" s="328">
        <v>184</v>
      </c>
      <c r="H141" s="338"/>
      <c r="I141" s="185">
        <v>42979</v>
      </c>
      <c r="J141" s="357" t="s">
        <v>876</v>
      </c>
    </row>
    <row r="142" spans="2:10" x14ac:dyDescent="0.3">
      <c r="B142" s="291">
        <v>8288</v>
      </c>
      <c r="C142" s="299" t="s">
        <v>503</v>
      </c>
      <c r="D142" s="304" t="s">
        <v>134</v>
      </c>
      <c r="E142" s="352">
        <v>113.2</v>
      </c>
      <c r="F142" s="313"/>
      <c r="G142" s="328">
        <v>238</v>
      </c>
      <c r="H142" s="338"/>
      <c r="I142" s="185">
        <v>42979</v>
      </c>
      <c r="J142" s="357" t="s">
        <v>877</v>
      </c>
    </row>
    <row r="143" spans="2:10" x14ac:dyDescent="0.3">
      <c r="B143" s="291">
        <v>8289</v>
      </c>
      <c r="C143" s="299" t="s">
        <v>503</v>
      </c>
      <c r="D143" s="304" t="s">
        <v>134</v>
      </c>
      <c r="E143" s="352">
        <v>88.8</v>
      </c>
      <c r="F143" s="313"/>
      <c r="G143" s="328">
        <v>230</v>
      </c>
      <c r="H143" s="338"/>
      <c r="I143" s="185">
        <v>42979</v>
      </c>
      <c r="J143" s="357" t="s">
        <v>878</v>
      </c>
    </row>
    <row r="144" spans="2:10" x14ac:dyDescent="0.3">
      <c r="B144" s="291">
        <v>8290</v>
      </c>
      <c r="C144" s="299" t="s">
        <v>71</v>
      </c>
      <c r="D144" s="304" t="s">
        <v>134</v>
      </c>
      <c r="E144" s="352">
        <v>4.8</v>
      </c>
      <c r="F144" s="313"/>
      <c r="G144" s="329" t="s">
        <v>193</v>
      </c>
      <c r="H144" s="337" t="s">
        <v>707</v>
      </c>
      <c r="I144" s="185">
        <v>42979</v>
      </c>
      <c r="J144" s="357" t="s">
        <v>21</v>
      </c>
    </row>
    <row r="145" spans="2:10" x14ac:dyDescent="0.3">
      <c r="B145" s="291">
        <v>8300</v>
      </c>
      <c r="C145" s="299" t="s">
        <v>72</v>
      </c>
      <c r="D145" s="304" t="s">
        <v>134</v>
      </c>
      <c r="E145" s="352">
        <v>13</v>
      </c>
      <c r="F145" s="313"/>
      <c r="G145" s="329" t="s">
        <v>195</v>
      </c>
      <c r="H145" s="337" t="s">
        <v>708</v>
      </c>
      <c r="I145" s="185">
        <v>42979</v>
      </c>
      <c r="J145" s="357" t="s">
        <v>258</v>
      </c>
    </row>
    <row r="146" spans="2:10" x14ac:dyDescent="0.3">
      <c r="B146" s="291">
        <v>8301</v>
      </c>
      <c r="C146" s="299" t="s">
        <v>72</v>
      </c>
      <c r="D146" s="304" t="s">
        <v>134</v>
      </c>
      <c r="E146" s="352">
        <v>18.5</v>
      </c>
      <c r="F146" s="313"/>
      <c r="G146" s="329" t="s">
        <v>139</v>
      </c>
      <c r="H146" s="337" t="s">
        <v>709</v>
      </c>
      <c r="I146" s="185">
        <v>42979</v>
      </c>
      <c r="J146" s="357" t="s">
        <v>258</v>
      </c>
    </row>
    <row r="147" spans="2:10" x14ac:dyDescent="0.3">
      <c r="B147" s="291">
        <v>8302</v>
      </c>
      <c r="C147" s="299" t="s">
        <v>72</v>
      </c>
      <c r="D147" s="304" t="s">
        <v>134</v>
      </c>
      <c r="E147" s="352">
        <v>24</v>
      </c>
      <c r="F147" s="313"/>
      <c r="G147" s="329" t="s">
        <v>196</v>
      </c>
      <c r="H147" s="337" t="s">
        <v>710</v>
      </c>
      <c r="I147" s="185">
        <v>42979</v>
      </c>
      <c r="J147" s="357" t="s">
        <v>258</v>
      </c>
    </row>
    <row r="148" spans="2:10" x14ac:dyDescent="0.3">
      <c r="B148" s="291">
        <v>8303</v>
      </c>
      <c r="C148" s="299" t="s">
        <v>72</v>
      </c>
      <c r="D148" s="304" t="s">
        <v>134</v>
      </c>
      <c r="E148" s="352">
        <v>51.4</v>
      </c>
      <c r="F148" s="313"/>
      <c r="G148" s="329" t="s">
        <v>197</v>
      </c>
      <c r="H148" s="337" t="s">
        <v>711</v>
      </c>
      <c r="I148" s="185">
        <v>42979</v>
      </c>
      <c r="J148" s="357" t="s">
        <v>258</v>
      </c>
    </row>
    <row r="149" spans="2:10" ht="19.2" x14ac:dyDescent="0.3">
      <c r="B149" s="291">
        <v>8306</v>
      </c>
      <c r="C149" s="299" t="s">
        <v>504</v>
      </c>
      <c r="D149" s="304" t="s">
        <v>134</v>
      </c>
      <c r="E149" s="352">
        <v>27.9</v>
      </c>
      <c r="F149" s="313"/>
      <c r="G149" s="330">
        <v>99.9</v>
      </c>
      <c r="H149" s="337" t="s">
        <v>712</v>
      </c>
      <c r="I149" s="185">
        <v>42979</v>
      </c>
      <c r="J149" s="357" t="s">
        <v>879</v>
      </c>
    </row>
    <row r="150" spans="2:10" x14ac:dyDescent="0.3">
      <c r="B150" s="291">
        <v>8307</v>
      </c>
      <c r="C150" s="299" t="s">
        <v>505</v>
      </c>
      <c r="D150" s="304" t="s">
        <v>134</v>
      </c>
      <c r="E150" s="352">
        <v>30.15</v>
      </c>
      <c r="F150" s="313"/>
      <c r="G150" s="330">
        <v>99.9</v>
      </c>
      <c r="H150" s="338"/>
      <c r="I150" s="185">
        <v>42979</v>
      </c>
      <c r="J150" s="357" t="s">
        <v>880</v>
      </c>
    </row>
    <row r="151" spans="2:10" x14ac:dyDescent="0.3">
      <c r="B151" s="291">
        <v>8308</v>
      </c>
      <c r="C151" s="299" t="s">
        <v>505</v>
      </c>
      <c r="D151" s="304" t="s">
        <v>134</v>
      </c>
      <c r="E151" s="352">
        <v>35.799999999999997</v>
      </c>
      <c r="F151" s="313"/>
      <c r="G151" s="330">
        <v>99.9</v>
      </c>
      <c r="H151" s="338"/>
      <c r="I151" s="185">
        <v>42979</v>
      </c>
      <c r="J151" s="357" t="s">
        <v>881</v>
      </c>
    </row>
    <row r="152" spans="2:10" x14ac:dyDescent="0.3">
      <c r="B152" s="291">
        <v>8309</v>
      </c>
      <c r="C152" s="299" t="s">
        <v>506</v>
      </c>
      <c r="D152" s="304" t="s">
        <v>134</v>
      </c>
      <c r="E152" s="352">
        <v>3.46</v>
      </c>
      <c r="F152" s="313"/>
      <c r="G152" s="322"/>
      <c r="H152" s="338"/>
      <c r="I152" s="185">
        <v>42979</v>
      </c>
      <c r="J152" s="357" t="s">
        <v>882</v>
      </c>
    </row>
    <row r="153" spans="2:10" ht="28.8" x14ac:dyDescent="0.3">
      <c r="B153" s="291">
        <v>8310</v>
      </c>
      <c r="C153" s="299" t="s">
        <v>73</v>
      </c>
      <c r="D153" s="304" t="s">
        <v>134</v>
      </c>
      <c r="E153" s="352">
        <v>3.35</v>
      </c>
      <c r="F153" s="313"/>
      <c r="G153" s="329" t="s">
        <v>136</v>
      </c>
      <c r="H153" s="341" t="s">
        <v>713</v>
      </c>
      <c r="I153" s="185">
        <v>42979</v>
      </c>
      <c r="J153" s="357" t="s">
        <v>22</v>
      </c>
    </row>
    <row r="154" spans="2:10" x14ac:dyDescent="0.3">
      <c r="B154" s="291">
        <v>8311</v>
      </c>
      <c r="C154" s="299" t="s">
        <v>73</v>
      </c>
      <c r="D154" s="304" t="s">
        <v>134</v>
      </c>
      <c r="E154" s="352">
        <v>7.45</v>
      </c>
      <c r="F154" s="313"/>
      <c r="G154" s="329" t="s">
        <v>198</v>
      </c>
      <c r="H154" s="337" t="s">
        <v>714</v>
      </c>
      <c r="I154" s="185">
        <v>42979</v>
      </c>
      <c r="J154" s="357" t="s">
        <v>22</v>
      </c>
    </row>
    <row r="155" spans="2:10" x14ac:dyDescent="0.3">
      <c r="B155" s="291">
        <v>8312</v>
      </c>
      <c r="C155" s="299" t="s">
        <v>73</v>
      </c>
      <c r="D155" s="304" t="s">
        <v>134</v>
      </c>
      <c r="E155" s="352">
        <v>15</v>
      </c>
      <c r="F155" s="313"/>
      <c r="G155" s="329" t="s">
        <v>171</v>
      </c>
      <c r="H155" s="337" t="s">
        <v>715</v>
      </c>
      <c r="I155" s="185">
        <v>42979</v>
      </c>
      <c r="J155" s="357" t="s">
        <v>22</v>
      </c>
    </row>
    <row r="156" spans="2:10" x14ac:dyDescent="0.3">
      <c r="B156" s="291">
        <v>8313</v>
      </c>
      <c r="C156" s="299" t="s">
        <v>73</v>
      </c>
      <c r="D156" s="304" t="s">
        <v>134</v>
      </c>
      <c r="E156" s="352">
        <v>34.950000000000003</v>
      </c>
      <c r="F156" s="313"/>
      <c r="G156" s="329" t="s">
        <v>172</v>
      </c>
      <c r="H156" s="337" t="s">
        <v>716</v>
      </c>
      <c r="I156" s="185">
        <v>42979</v>
      </c>
      <c r="J156" s="357" t="s">
        <v>22</v>
      </c>
    </row>
    <row r="157" spans="2:10" x14ac:dyDescent="0.3">
      <c r="B157" s="291">
        <v>8314</v>
      </c>
      <c r="C157" s="299" t="s">
        <v>73</v>
      </c>
      <c r="D157" s="304" t="s">
        <v>134</v>
      </c>
      <c r="E157" s="352">
        <v>50</v>
      </c>
      <c r="F157" s="313"/>
      <c r="G157" s="329" t="s">
        <v>178</v>
      </c>
      <c r="H157" s="337" t="s">
        <v>717</v>
      </c>
      <c r="I157" s="185">
        <v>42979</v>
      </c>
      <c r="J157" s="357" t="s">
        <v>22</v>
      </c>
    </row>
    <row r="158" spans="2:10" x14ac:dyDescent="0.3">
      <c r="B158" s="291">
        <v>8315</v>
      </c>
      <c r="C158" s="299" t="s">
        <v>73</v>
      </c>
      <c r="D158" s="304" t="s">
        <v>134</v>
      </c>
      <c r="E158" s="352">
        <v>62.45</v>
      </c>
      <c r="F158" s="313"/>
      <c r="G158" s="329" t="s">
        <v>168</v>
      </c>
      <c r="H158" s="337" t="s">
        <v>718</v>
      </c>
      <c r="I158" s="185">
        <v>42979</v>
      </c>
      <c r="J158" s="357" t="s">
        <v>22</v>
      </c>
    </row>
    <row r="159" spans="2:10" x14ac:dyDescent="0.3">
      <c r="B159" s="291">
        <v>8316</v>
      </c>
      <c r="C159" s="299" t="s">
        <v>73</v>
      </c>
      <c r="D159" s="304" t="s">
        <v>134</v>
      </c>
      <c r="E159" s="352">
        <v>80.400000000000006</v>
      </c>
      <c r="F159" s="313"/>
      <c r="G159" s="329" t="s">
        <v>182</v>
      </c>
      <c r="H159" s="337" t="s">
        <v>719</v>
      </c>
      <c r="I159" s="185">
        <v>42979</v>
      </c>
      <c r="J159" s="357" t="s">
        <v>22</v>
      </c>
    </row>
    <row r="160" spans="2:10" x14ac:dyDescent="0.3">
      <c r="B160" s="291">
        <v>8317</v>
      </c>
      <c r="C160" s="299" t="s">
        <v>73</v>
      </c>
      <c r="D160" s="304" t="s">
        <v>134</v>
      </c>
      <c r="E160" s="352">
        <v>90.5</v>
      </c>
      <c r="F160" s="313"/>
      <c r="G160" s="329" t="s">
        <v>143</v>
      </c>
      <c r="H160" s="337" t="s">
        <v>720</v>
      </c>
      <c r="I160" s="185">
        <v>42979</v>
      </c>
      <c r="J160" s="357" t="s">
        <v>22</v>
      </c>
    </row>
    <row r="161" spans="2:10" x14ac:dyDescent="0.3">
      <c r="B161" s="291">
        <v>8318</v>
      </c>
      <c r="C161" s="299" t="s">
        <v>73</v>
      </c>
      <c r="D161" s="304" t="s">
        <v>134</v>
      </c>
      <c r="E161" s="352">
        <v>153.30000000000001</v>
      </c>
      <c r="F161" s="313"/>
      <c r="G161" s="329" t="s">
        <v>199</v>
      </c>
      <c r="H161" s="337" t="s">
        <v>721</v>
      </c>
      <c r="I161" s="185">
        <v>42979</v>
      </c>
      <c r="J161" s="357" t="s">
        <v>22</v>
      </c>
    </row>
    <row r="162" spans="2:10" x14ac:dyDescent="0.3">
      <c r="B162" s="291">
        <v>8319</v>
      </c>
      <c r="C162" s="299" t="s">
        <v>73</v>
      </c>
      <c r="D162" s="304" t="s">
        <v>134</v>
      </c>
      <c r="E162" s="352">
        <v>222</v>
      </c>
      <c r="F162" s="313"/>
      <c r="G162" s="329" t="s">
        <v>192</v>
      </c>
      <c r="H162" s="337" t="s">
        <v>722</v>
      </c>
      <c r="I162" s="185">
        <v>42979</v>
      </c>
      <c r="J162" s="357" t="s">
        <v>22</v>
      </c>
    </row>
    <row r="163" spans="2:10" x14ac:dyDescent="0.3">
      <c r="B163" s="291">
        <v>8320</v>
      </c>
      <c r="C163" s="299" t="s">
        <v>73</v>
      </c>
      <c r="D163" s="304" t="s">
        <v>134</v>
      </c>
      <c r="E163" s="352">
        <v>349</v>
      </c>
      <c r="F163" s="312" t="s">
        <v>593</v>
      </c>
      <c r="G163" s="329" t="s">
        <v>200</v>
      </c>
      <c r="H163" s="337" t="s">
        <v>723</v>
      </c>
      <c r="I163" s="185">
        <v>42979</v>
      </c>
      <c r="J163" s="357" t="s">
        <v>22</v>
      </c>
    </row>
    <row r="164" spans="2:10" x14ac:dyDescent="0.3">
      <c r="B164" s="291">
        <v>8321</v>
      </c>
      <c r="C164" s="299" t="s">
        <v>73</v>
      </c>
      <c r="D164" s="304" t="s">
        <v>134</v>
      </c>
      <c r="E164" s="352">
        <v>533.75</v>
      </c>
      <c r="F164" s="313"/>
      <c r="G164" s="329" t="s">
        <v>201</v>
      </c>
      <c r="H164" s="337" t="s">
        <v>724</v>
      </c>
      <c r="I164" s="185">
        <v>42979</v>
      </c>
      <c r="J164" s="357" t="s">
        <v>22</v>
      </c>
    </row>
    <row r="165" spans="2:10" x14ac:dyDescent="0.3">
      <c r="B165" s="291">
        <v>8322</v>
      </c>
      <c r="C165" s="299" t="s">
        <v>73</v>
      </c>
      <c r="D165" s="304" t="s">
        <v>134</v>
      </c>
      <c r="E165" s="352">
        <v>403.3</v>
      </c>
      <c r="F165" s="312" t="s">
        <v>594</v>
      </c>
      <c r="G165" s="329" t="s">
        <v>662</v>
      </c>
      <c r="H165" s="337" t="s">
        <v>725</v>
      </c>
      <c r="I165" s="185">
        <v>42979</v>
      </c>
      <c r="J165" s="357" t="s">
        <v>22</v>
      </c>
    </row>
    <row r="166" spans="2:10" x14ac:dyDescent="0.3">
      <c r="B166" s="291">
        <v>8323</v>
      </c>
      <c r="C166" s="299" t="s">
        <v>73</v>
      </c>
      <c r="D166" s="304" t="s">
        <v>134</v>
      </c>
      <c r="E166" s="352">
        <v>511.22</v>
      </c>
      <c r="F166" s="312" t="s">
        <v>594</v>
      </c>
      <c r="G166" s="329" t="s">
        <v>663</v>
      </c>
      <c r="H166" s="337" t="s">
        <v>726</v>
      </c>
      <c r="I166" s="185">
        <v>42979</v>
      </c>
      <c r="J166" s="357" t="s">
        <v>22</v>
      </c>
    </row>
    <row r="167" spans="2:10" x14ac:dyDescent="0.3">
      <c r="B167" s="291">
        <v>8324</v>
      </c>
      <c r="C167" s="299" t="s">
        <v>73</v>
      </c>
      <c r="D167" s="304" t="s">
        <v>134</v>
      </c>
      <c r="E167" s="352">
        <v>495.8</v>
      </c>
      <c r="F167" s="312" t="s">
        <v>594</v>
      </c>
      <c r="G167" s="331">
        <v>2500</v>
      </c>
      <c r="H167" s="337" t="s">
        <v>727</v>
      </c>
      <c r="I167" s="185">
        <v>42979</v>
      </c>
      <c r="J167" s="357" t="s">
        <v>22</v>
      </c>
    </row>
    <row r="168" spans="2:10" x14ac:dyDescent="0.3">
      <c r="B168" s="291">
        <v>8325</v>
      </c>
      <c r="C168" s="299" t="s">
        <v>73</v>
      </c>
      <c r="D168" s="304" t="s">
        <v>134</v>
      </c>
      <c r="E168" s="352">
        <v>14.8</v>
      </c>
      <c r="F168" s="313"/>
      <c r="G168" s="319">
        <v>60</v>
      </c>
      <c r="H168" s="337" t="s">
        <v>728</v>
      </c>
      <c r="I168" s="185">
        <v>42979</v>
      </c>
      <c r="J168" s="357" t="s">
        <v>22</v>
      </c>
    </row>
    <row r="169" spans="2:10" x14ac:dyDescent="0.3">
      <c r="B169" s="291">
        <v>8326</v>
      </c>
      <c r="C169" s="299" t="s">
        <v>73</v>
      </c>
      <c r="D169" s="304" t="s">
        <v>134</v>
      </c>
      <c r="E169" s="352">
        <v>13.32</v>
      </c>
      <c r="F169" s="313"/>
      <c r="G169" s="319">
        <v>40</v>
      </c>
      <c r="H169" s="337" t="s">
        <v>729</v>
      </c>
      <c r="I169" s="185">
        <v>42979</v>
      </c>
      <c r="J169" s="357" t="s">
        <v>22</v>
      </c>
    </row>
    <row r="170" spans="2:10" ht="19.2" x14ac:dyDescent="0.3">
      <c r="B170" s="292">
        <v>8330</v>
      </c>
      <c r="C170" s="300" t="s">
        <v>74</v>
      </c>
      <c r="D170" s="306" t="s">
        <v>134</v>
      </c>
      <c r="E170" s="353">
        <v>43.3</v>
      </c>
      <c r="F170" s="312" t="s">
        <v>595</v>
      </c>
      <c r="G170" s="327" t="s">
        <v>167</v>
      </c>
      <c r="H170" s="339" t="s">
        <v>730</v>
      </c>
      <c r="I170" s="185">
        <v>42979</v>
      </c>
      <c r="J170" s="359" t="s">
        <v>883</v>
      </c>
    </row>
    <row r="171" spans="2:10" ht="19.2" x14ac:dyDescent="0.3">
      <c r="B171" s="292">
        <v>8331</v>
      </c>
      <c r="C171" s="300" t="s">
        <v>74</v>
      </c>
      <c r="D171" s="306" t="s">
        <v>134</v>
      </c>
      <c r="E171" s="353">
        <v>46.5</v>
      </c>
      <c r="F171" s="312" t="s">
        <v>595</v>
      </c>
      <c r="G171" s="327" t="s">
        <v>146</v>
      </c>
      <c r="H171" s="339" t="s">
        <v>731</v>
      </c>
      <c r="I171" s="185">
        <v>42979</v>
      </c>
      <c r="J171" s="359" t="s">
        <v>883</v>
      </c>
    </row>
    <row r="172" spans="2:10" ht="19.2" x14ac:dyDescent="0.3">
      <c r="B172" s="292">
        <v>8332</v>
      </c>
      <c r="C172" s="300" t="s">
        <v>74</v>
      </c>
      <c r="D172" s="306" t="s">
        <v>134</v>
      </c>
      <c r="E172" s="353">
        <v>67.5</v>
      </c>
      <c r="F172" s="312" t="s">
        <v>595</v>
      </c>
      <c r="G172" s="327" t="s">
        <v>202</v>
      </c>
      <c r="H172" s="339" t="s">
        <v>732</v>
      </c>
      <c r="I172" s="185">
        <v>42979</v>
      </c>
      <c r="J172" s="359" t="s">
        <v>883</v>
      </c>
    </row>
    <row r="173" spans="2:10" ht="19.2" x14ac:dyDescent="0.3">
      <c r="B173" s="292">
        <v>8350</v>
      </c>
      <c r="C173" s="300" t="s">
        <v>75</v>
      </c>
      <c r="D173" s="306" t="s">
        <v>134</v>
      </c>
      <c r="E173" s="353">
        <v>0.15</v>
      </c>
      <c r="F173" s="312" t="s">
        <v>596</v>
      </c>
      <c r="G173" s="322"/>
      <c r="H173" s="339" t="s">
        <v>733</v>
      </c>
      <c r="I173" s="185">
        <v>42979</v>
      </c>
      <c r="J173" s="359" t="s">
        <v>21</v>
      </c>
    </row>
    <row r="174" spans="2:10" ht="19.2" x14ac:dyDescent="0.3">
      <c r="B174" s="292">
        <v>8351</v>
      </c>
      <c r="C174" s="300" t="s">
        <v>75</v>
      </c>
      <c r="D174" s="306" t="s">
        <v>134</v>
      </c>
      <c r="E174" s="353">
        <v>0.24</v>
      </c>
      <c r="F174" s="312" t="s">
        <v>596</v>
      </c>
      <c r="G174" s="322"/>
      <c r="H174" s="339" t="s">
        <v>734</v>
      </c>
      <c r="I174" s="185">
        <v>42979</v>
      </c>
      <c r="J174" s="359" t="s">
        <v>21</v>
      </c>
    </row>
    <row r="175" spans="2:10" ht="19.2" x14ac:dyDescent="0.3">
      <c r="B175" s="292">
        <v>8352</v>
      </c>
      <c r="C175" s="300" t="s">
        <v>75</v>
      </c>
      <c r="D175" s="306" t="s">
        <v>134</v>
      </c>
      <c r="E175" s="353">
        <v>0.6</v>
      </c>
      <c r="F175" s="312" t="s">
        <v>596</v>
      </c>
      <c r="G175" s="322"/>
      <c r="H175" s="339" t="s">
        <v>699</v>
      </c>
      <c r="I175" s="185">
        <v>42979</v>
      </c>
      <c r="J175" s="359" t="s">
        <v>21</v>
      </c>
    </row>
    <row r="176" spans="2:10" ht="19.2" x14ac:dyDescent="0.3">
      <c r="B176" s="292">
        <v>8353</v>
      </c>
      <c r="C176" s="300" t="s">
        <v>75</v>
      </c>
      <c r="D176" s="306" t="s">
        <v>134</v>
      </c>
      <c r="E176" s="353">
        <v>0.6</v>
      </c>
      <c r="F176" s="312" t="s">
        <v>596</v>
      </c>
      <c r="G176" s="322"/>
      <c r="H176" s="339" t="s">
        <v>735</v>
      </c>
      <c r="I176" s="185">
        <v>42979</v>
      </c>
      <c r="J176" s="359" t="s">
        <v>21</v>
      </c>
    </row>
    <row r="177" spans="2:10" ht="19.2" x14ac:dyDescent="0.3">
      <c r="B177" s="292">
        <v>8354</v>
      </c>
      <c r="C177" s="300" t="s">
        <v>75</v>
      </c>
      <c r="D177" s="306" t="s">
        <v>134</v>
      </c>
      <c r="E177" s="353">
        <v>0.9</v>
      </c>
      <c r="F177" s="312" t="s">
        <v>596</v>
      </c>
      <c r="G177" s="322"/>
      <c r="H177" s="339" t="s">
        <v>701</v>
      </c>
      <c r="I177" s="185">
        <v>42979</v>
      </c>
      <c r="J177" s="359" t="s">
        <v>21</v>
      </c>
    </row>
    <row r="178" spans="2:10" ht="19.2" x14ac:dyDescent="0.3">
      <c r="B178" s="292">
        <v>8355</v>
      </c>
      <c r="C178" s="300" t="s">
        <v>75</v>
      </c>
      <c r="D178" s="306" t="s">
        <v>134</v>
      </c>
      <c r="E178" s="353">
        <v>1.7</v>
      </c>
      <c r="F178" s="312" t="s">
        <v>596</v>
      </c>
      <c r="G178" s="322"/>
      <c r="H178" s="339" t="s">
        <v>681</v>
      </c>
      <c r="I178" s="185">
        <v>42979</v>
      </c>
      <c r="J178" s="359" t="s">
        <v>21</v>
      </c>
    </row>
    <row r="179" spans="2:10" ht="19.2" x14ac:dyDescent="0.3">
      <c r="B179" s="292">
        <v>8356</v>
      </c>
      <c r="C179" s="300" t="s">
        <v>76</v>
      </c>
      <c r="D179" s="306" t="s">
        <v>134</v>
      </c>
      <c r="E179" s="353">
        <v>0.3</v>
      </c>
      <c r="F179" s="312" t="s">
        <v>596</v>
      </c>
      <c r="G179" s="322"/>
      <c r="H179" s="339" t="s">
        <v>733</v>
      </c>
      <c r="I179" s="185">
        <v>42979</v>
      </c>
      <c r="J179" s="359" t="s">
        <v>21</v>
      </c>
    </row>
    <row r="180" spans="2:10" ht="19.2" x14ac:dyDescent="0.3">
      <c r="B180" s="292">
        <v>8357</v>
      </c>
      <c r="C180" s="300" t="s">
        <v>76</v>
      </c>
      <c r="D180" s="306" t="s">
        <v>134</v>
      </c>
      <c r="E180" s="353">
        <v>0.35</v>
      </c>
      <c r="F180" s="312" t="s">
        <v>596</v>
      </c>
      <c r="G180" s="322"/>
      <c r="H180" s="339" t="s">
        <v>734</v>
      </c>
      <c r="I180" s="185">
        <v>42979</v>
      </c>
      <c r="J180" s="359" t="s">
        <v>21</v>
      </c>
    </row>
    <row r="181" spans="2:10" ht="19.2" x14ac:dyDescent="0.3">
      <c r="B181" s="292">
        <v>8358</v>
      </c>
      <c r="C181" s="300" t="s">
        <v>76</v>
      </c>
      <c r="D181" s="306" t="s">
        <v>134</v>
      </c>
      <c r="E181" s="353">
        <v>1.1499999999999999</v>
      </c>
      <c r="F181" s="312" t="s">
        <v>596</v>
      </c>
      <c r="G181" s="322"/>
      <c r="H181" s="339" t="s">
        <v>699</v>
      </c>
      <c r="I181" s="185">
        <v>42979</v>
      </c>
      <c r="J181" s="359" t="s">
        <v>21</v>
      </c>
    </row>
    <row r="182" spans="2:10" ht="19.2" x14ac:dyDescent="0.3">
      <c r="B182" s="292">
        <v>8359</v>
      </c>
      <c r="C182" s="300" t="s">
        <v>76</v>
      </c>
      <c r="D182" s="306" t="s">
        <v>134</v>
      </c>
      <c r="E182" s="353">
        <v>1.1000000000000001</v>
      </c>
      <c r="F182" s="312" t="s">
        <v>596</v>
      </c>
      <c r="G182" s="322"/>
      <c r="H182" s="339" t="s">
        <v>735</v>
      </c>
      <c r="I182" s="185">
        <v>42979</v>
      </c>
      <c r="J182" s="359" t="s">
        <v>21</v>
      </c>
    </row>
    <row r="183" spans="2:10" ht="19.2" x14ac:dyDescent="0.3">
      <c r="B183" s="292">
        <v>8360</v>
      </c>
      <c r="C183" s="300" t="s">
        <v>76</v>
      </c>
      <c r="D183" s="306" t="s">
        <v>134</v>
      </c>
      <c r="E183" s="353">
        <v>1.7</v>
      </c>
      <c r="F183" s="312" t="s">
        <v>596</v>
      </c>
      <c r="G183" s="322"/>
      <c r="H183" s="339" t="s">
        <v>701</v>
      </c>
      <c r="I183" s="185">
        <v>42979</v>
      </c>
      <c r="J183" s="359" t="s">
        <v>21</v>
      </c>
    </row>
    <row r="184" spans="2:10" ht="19.2" x14ac:dyDescent="0.3">
      <c r="B184" s="292">
        <v>8361</v>
      </c>
      <c r="C184" s="300" t="s">
        <v>76</v>
      </c>
      <c r="D184" s="306" t="s">
        <v>134</v>
      </c>
      <c r="E184" s="353">
        <v>3.15</v>
      </c>
      <c r="F184" s="312" t="s">
        <v>596</v>
      </c>
      <c r="G184" s="322"/>
      <c r="H184" s="339" t="s">
        <v>681</v>
      </c>
      <c r="I184" s="185">
        <v>42979</v>
      </c>
      <c r="J184" s="359" t="s">
        <v>21</v>
      </c>
    </row>
    <row r="185" spans="2:10" ht="28.8" x14ac:dyDescent="0.3">
      <c r="B185" s="291">
        <v>8380</v>
      </c>
      <c r="C185" s="299" t="s">
        <v>77</v>
      </c>
      <c r="D185" s="304" t="s">
        <v>134</v>
      </c>
      <c r="E185" s="352">
        <v>14.66</v>
      </c>
      <c r="F185" s="312" t="s">
        <v>597</v>
      </c>
      <c r="G185" s="329" t="s">
        <v>203</v>
      </c>
      <c r="H185" s="341" t="s">
        <v>387</v>
      </c>
      <c r="I185" s="185">
        <v>42979</v>
      </c>
      <c r="J185" s="357" t="s">
        <v>23</v>
      </c>
    </row>
    <row r="186" spans="2:10" x14ac:dyDescent="0.3">
      <c r="B186" s="291">
        <v>8381</v>
      </c>
      <c r="C186" s="299" t="s">
        <v>77</v>
      </c>
      <c r="D186" s="304" t="s">
        <v>134</v>
      </c>
      <c r="E186" s="355">
        <v>34.299999999999997</v>
      </c>
      <c r="F186" s="312" t="s">
        <v>597</v>
      </c>
      <c r="G186" s="320" t="s">
        <v>195</v>
      </c>
      <c r="H186" s="337" t="s">
        <v>391</v>
      </c>
      <c r="I186" s="185">
        <v>42979</v>
      </c>
      <c r="J186" s="357" t="s">
        <v>23</v>
      </c>
    </row>
    <row r="187" spans="2:10" x14ac:dyDescent="0.3">
      <c r="B187" s="291">
        <v>8382</v>
      </c>
      <c r="C187" s="299" t="s">
        <v>77</v>
      </c>
      <c r="D187" s="304" t="s">
        <v>134</v>
      </c>
      <c r="E187" s="352">
        <v>68.099999999999994</v>
      </c>
      <c r="F187" s="312" t="s">
        <v>597</v>
      </c>
      <c r="G187" s="320" t="s">
        <v>204</v>
      </c>
      <c r="H187" s="337" t="s">
        <v>392</v>
      </c>
      <c r="I187" s="185">
        <v>42979</v>
      </c>
      <c r="J187" s="357" t="s">
        <v>23</v>
      </c>
    </row>
    <row r="188" spans="2:10" x14ac:dyDescent="0.3">
      <c r="B188" s="291">
        <v>8383</v>
      </c>
      <c r="C188" s="299" t="s">
        <v>77</v>
      </c>
      <c r="D188" s="304" t="s">
        <v>134</v>
      </c>
      <c r="E188" s="352">
        <v>101.3</v>
      </c>
      <c r="F188" s="312" t="s">
        <v>597</v>
      </c>
      <c r="G188" s="320" t="s">
        <v>205</v>
      </c>
      <c r="H188" s="337" t="s">
        <v>393</v>
      </c>
      <c r="I188" s="185">
        <v>42979</v>
      </c>
      <c r="J188" s="357" t="s">
        <v>23</v>
      </c>
    </row>
    <row r="189" spans="2:10" x14ac:dyDescent="0.3">
      <c r="B189" s="291">
        <v>8384</v>
      </c>
      <c r="C189" s="299" t="s">
        <v>77</v>
      </c>
      <c r="D189" s="304" t="s">
        <v>134</v>
      </c>
      <c r="E189" s="352">
        <v>120</v>
      </c>
      <c r="F189" s="312" t="s">
        <v>597</v>
      </c>
      <c r="G189" s="320" t="s">
        <v>206</v>
      </c>
      <c r="H189" s="337" t="s">
        <v>394</v>
      </c>
      <c r="I189" s="185">
        <v>42979</v>
      </c>
      <c r="J189" s="357" t="s">
        <v>23</v>
      </c>
    </row>
    <row r="190" spans="2:10" ht="28.8" x14ac:dyDescent="0.3">
      <c r="B190" s="291">
        <v>8390</v>
      </c>
      <c r="C190" s="299" t="s">
        <v>78</v>
      </c>
      <c r="D190" s="304" t="s">
        <v>134</v>
      </c>
      <c r="E190" s="352">
        <v>20.100000000000001</v>
      </c>
      <c r="F190" s="313"/>
      <c r="G190" s="320" t="s">
        <v>194</v>
      </c>
      <c r="H190" s="341" t="s">
        <v>387</v>
      </c>
      <c r="I190" s="185">
        <v>42979</v>
      </c>
      <c r="J190" s="357" t="s">
        <v>23</v>
      </c>
    </row>
    <row r="191" spans="2:10" x14ac:dyDescent="0.3">
      <c r="B191" s="291">
        <v>8391</v>
      </c>
      <c r="C191" s="299" t="s">
        <v>78</v>
      </c>
      <c r="D191" s="304" t="s">
        <v>134</v>
      </c>
      <c r="E191" s="352">
        <v>36.9</v>
      </c>
      <c r="F191" s="313"/>
      <c r="G191" s="320" t="s">
        <v>195</v>
      </c>
      <c r="H191" s="337" t="s">
        <v>391</v>
      </c>
      <c r="I191" s="185">
        <v>42979</v>
      </c>
      <c r="J191" s="357" t="s">
        <v>23</v>
      </c>
    </row>
    <row r="192" spans="2:10" x14ac:dyDescent="0.3">
      <c r="B192" s="291">
        <v>8392</v>
      </c>
      <c r="C192" s="299" t="s">
        <v>78</v>
      </c>
      <c r="D192" s="304" t="s">
        <v>134</v>
      </c>
      <c r="E192" s="352">
        <v>35.5</v>
      </c>
      <c r="F192" s="312" t="s">
        <v>598</v>
      </c>
      <c r="G192" s="320" t="s">
        <v>184</v>
      </c>
      <c r="H192" s="337" t="s">
        <v>392</v>
      </c>
      <c r="I192" s="185">
        <v>42979</v>
      </c>
      <c r="J192" s="357" t="s">
        <v>23</v>
      </c>
    </row>
    <row r="193" spans="2:10" x14ac:dyDescent="0.3">
      <c r="B193" s="291">
        <v>8393</v>
      </c>
      <c r="C193" s="299" t="s">
        <v>78</v>
      </c>
      <c r="D193" s="304" t="s">
        <v>134</v>
      </c>
      <c r="E193" s="352">
        <v>43.85</v>
      </c>
      <c r="F193" s="313"/>
      <c r="G193" s="320" t="s">
        <v>207</v>
      </c>
      <c r="H193" s="337" t="s">
        <v>393</v>
      </c>
      <c r="I193" s="185">
        <v>42979</v>
      </c>
      <c r="J193" s="357" t="s">
        <v>23</v>
      </c>
    </row>
    <row r="194" spans="2:10" x14ac:dyDescent="0.3">
      <c r="B194" s="291">
        <v>8394</v>
      </c>
      <c r="C194" s="299" t="s">
        <v>78</v>
      </c>
      <c r="D194" s="304" t="s">
        <v>134</v>
      </c>
      <c r="E194" s="352">
        <v>59.3</v>
      </c>
      <c r="F194" s="313"/>
      <c r="G194" s="320" t="s">
        <v>173</v>
      </c>
      <c r="H194" s="337" t="s">
        <v>394</v>
      </c>
      <c r="I194" s="185">
        <v>42979</v>
      </c>
      <c r="J194" s="357" t="s">
        <v>23</v>
      </c>
    </row>
    <row r="195" spans="2:10" x14ac:dyDescent="0.3">
      <c r="B195" s="291">
        <v>8395</v>
      </c>
      <c r="C195" s="299" t="s">
        <v>78</v>
      </c>
      <c r="D195" s="304" t="s">
        <v>134</v>
      </c>
      <c r="E195" s="352">
        <v>64</v>
      </c>
      <c r="F195" s="313"/>
      <c r="G195" s="320" t="s">
        <v>153</v>
      </c>
      <c r="H195" s="337" t="s">
        <v>304</v>
      </c>
      <c r="I195" s="185">
        <v>42979</v>
      </c>
      <c r="J195" s="357" t="s">
        <v>23</v>
      </c>
    </row>
    <row r="196" spans="2:10" x14ac:dyDescent="0.3">
      <c r="B196" s="291">
        <v>8396</v>
      </c>
      <c r="C196" s="299" t="s">
        <v>78</v>
      </c>
      <c r="D196" s="304" t="s">
        <v>134</v>
      </c>
      <c r="E196" s="352">
        <v>104</v>
      </c>
      <c r="F196" s="313"/>
      <c r="G196" s="320" t="s">
        <v>208</v>
      </c>
      <c r="H196" s="337" t="s">
        <v>395</v>
      </c>
      <c r="I196" s="185">
        <v>42979</v>
      </c>
      <c r="J196" s="357" t="s">
        <v>23</v>
      </c>
    </row>
    <row r="197" spans="2:10" x14ac:dyDescent="0.3">
      <c r="B197" s="291">
        <v>8397</v>
      </c>
      <c r="C197" s="299" t="s">
        <v>78</v>
      </c>
      <c r="D197" s="304" t="s">
        <v>134</v>
      </c>
      <c r="E197" s="352">
        <v>124.5</v>
      </c>
      <c r="F197" s="313"/>
      <c r="G197" s="320" t="s">
        <v>186</v>
      </c>
      <c r="H197" s="337" t="s">
        <v>396</v>
      </c>
      <c r="I197" s="185">
        <v>42979</v>
      </c>
      <c r="J197" s="357" t="s">
        <v>23</v>
      </c>
    </row>
    <row r="198" spans="2:10" x14ac:dyDescent="0.3">
      <c r="B198" s="291">
        <v>8398</v>
      </c>
      <c r="C198" s="299" t="s">
        <v>78</v>
      </c>
      <c r="D198" s="304" t="s">
        <v>134</v>
      </c>
      <c r="E198" s="352">
        <v>171.4</v>
      </c>
      <c r="F198" s="313"/>
      <c r="G198" s="320" t="s">
        <v>180</v>
      </c>
      <c r="H198" s="337" t="s">
        <v>397</v>
      </c>
      <c r="I198" s="185">
        <v>42979</v>
      </c>
      <c r="J198" s="357" t="s">
        <v>23</v>
      </c>
    </row>
    <row r="199" spans="2:10" ht="38.4" x14ac:dyDescent="0.3">
      <c r="B199" s="291">
        <v>8401</v>
      </c>
      <c r="C199" s="299" t="s">
        <v>79</v>
      </c>
      <c r="D199" s="304" t="s">
        <v>134</v>
      </c>
      <c r="E199" s="352">
        <v>33.729999999999997</v>
      </c>
      <c r="F199" s="312" t="s">
        <v>599</v>
      </c>
      <c r="G199" s="320" t="s">
        <v>221</v>
      </c>
      <c r="H199" s="341" t="s">
        <v>736</v>
      </c>
      <c r="I199" s="185">
        <v>42979</v>
      </c>
      <c r="J199" s="357" t="s">
        <v>23</v>
      </c>
    </row>
    <row r="200" spans="2:10" x14ac:dyDescent="0.3">
      <c r="B200" s="291">
        <v>8410</v>
      </c>
      <c r="C200" s="299" t="s">
        <v>80</v>
      </c>
      <c r="D200" s="304" t="s">
        <v>134</v>
      </c>
      <c r="E200" s="352">
        <v>3.05</v>
      </c>
      <c r="F200" s="313"/>
      <c r="G200" s="322"/>
      <c r="H200" s="337" t="s">
        <v>737</v>
      </c>
      <c r="I200" s="185">
        <v>42979</v>
      </c>
      <c r="J200" s="357" t="s">
        <v>24</v>
      </c>
    </row>
    <row r="201" spans="2:10" x14ac:dyDescent="0.3">
      <c r="B201" s="291">
        <v>8411</v>
      </c>
      <c r="C201" s="299" t="s">
        <v>80</v>
      </c>
      <c r="D201" s="304" t="s">
        <v>134</v>
      </c>
      <c r="E201" s="352">
        <v>4</v>
      </c>
      <c r="F201" s="313"/>
      <c r="G201" s="319">
        <v>11</v>
      </c>
      <c r="H201" s="337" t="s">
        <v>738</v>
      </c>
      <c r="I201" s="185">
        <v>42979</v>
      </c>
      <c r="J201" s="357" t="s">
        <v>24</v>
      </c>
    </row>
    <row r="202" spans="2:10" x14ac:dyDescent="0.3">
      <c r="B202" s="291">
        <v>8412</v>
      </c>
      <c r="C202" s="299" t="s">
        <v>81</v>
      </c>
      <c r="D202" s="304" t="s">
        <v>134</v>
      </c>
      <c r="E202" s="352">
        <v>12.7</v>
      </c>
      <c r="F202" s="313"/>
      <c r="G202" s="320" t="s">
        <v>136</v>
      </c>
      <c r="H202" s="337" t="s">
        <v>739</v>
      </c>
      <c r="I202" s="185">
        <v>42979</v>
      </c>
      <c r="J202" s="357" t="s">
        <v>24</v>
      </c>
    </row>
    <row r="203" spans="2:10" x14ac:dyDescent="0.3">
      <c r="B203" s="291">
        <v>8413</v>
      </c>
      <c r="C203" s="299" t="s">
        <v>81</v>
      </c>
      <c r="D203" s="304" t="s">
        <v>134</v>
      </c>
      <c r="E203" s="352">
        <v>19.600000000000001</v>
      </c>
      <c r="F203" s="313"/>
      <c r="G203" s="320" t="s">
        <v>198</v>
      </c>
      <c r="H203" s="337" t="s">
        <v>740</v>
      </c>
      <c r="I203" s="185">
        <v>42979</v>
      </c>
      <c r="J203" s="357" t="s">
        <v>24</v>
      </c>
    </row>
    <row r="204" spans="2:10" x14ac:dyDescent="0.3">
      <c r="B204" s="291">
        <v>8419</v>
      </c>
      <c r="C204" s="299" t="s">
        <v>507</v>
      </c>
      <c r="D204" s="304" t="s">
        <v>134</v>
      </c>
      <c r="E204" s="352">
        <v>1.1000000000000001</v>
      </c>
      <c r="F204" s="313"/>
      <c r="G204" s="322"/>
      <c r="H204" s="337" t="s">
        <v>741</v>
      </c>
      <c r="I204" s="185">
        <v>42979</v>
      </c>
      <c r="J204" s="357" t="s">
        <v>25</v>
      </c>
    </row>
    <row r="205" spans="2:10" x14ac:dyDescent="0.3">
      <c r="B205" s="291">
        <v>8420</v>
      </c>
      <c r="C205" s="299" t="s">
        <v>82</v>
      </c>
      <c r="D205" s="304" t="s">
        <v>134</v>
      </c>
      <c r="E205" s="352">
        <v>57.45</v>
      </c>
      <c r="F205" s="313"/>
      <c r="G205" s="320" t="s">
        <v>209</v>
      </c>
      <c r="H205" s="338"/>
      <c r="I205" s="185">
        <v>42979</v>
      </c>
      <c r="J205" s="358"/>
    </row>
    <row r="206" spans="2:10" ht="28.8" x14ac:dyDescent="0.3">
      <c r="B206" s="291">
        <v>8423</v>
      </c>
      <c r="C206" s="299" t="s">
        <v>83</v>
      </c>
      <c r="D206" s="304" t="s">
        <v>134</v>
      </c>
      <c r="E206" s="352">
        <v>85.85</v>
      </c>
      <c r="F206" s="313"/>
      <c r="G206" s="320" t="s">
        <v>207</v>
      </c>
      <c r="H206" s="341" t="s">
        <v>742</v>
      </c>
      <c r="I206" s="185">
        <v>42979</v>
      </c>
      <c r="J206" s="357" t="s">
        <v>884</v>
      </c>
    </row>
    <row r="207" spans="2:10" ht="28.8" x14ac:dyDescent="0.3">
      <c r="B207" s="291">
        <v>8424</v>
      </c>
      <c r="C207" s="299" t="s">
        <v>83</v>
      </c>
      <c r="D207" s="304" t="s">
        <v>134</v>
      </c>
      <c r="E207" s="352">
        <v>116.6</v>
      </c>
      <c r="F207" s="313"/>
      <c r="G207" s="320" t="s">
        <v>197</v>
      </c>
      <c r="H207" s="341" t="s">
        <v>743</v>
      </c>
      <c r="I207" s="185">
        <v>42979</v>
      </c>
      <c r="J207" s="357" t="s">
        <v>884</v>
      </c>
    </row>
    <row r="208" spans="2:10" x14ac:dyDescent="0.3">
      <c r="B208" s="291">
        <v>8425</v>
      </c>
      <c r="C208" s="299" t="s">
        <v>84</v>
      </c>
      <c r="D208" s="304" t="s">
        <v>134</v>
      </c>
      <c r="E208" s="352">
        <v>4.5999999999999996</v>
      </c>
      <c r="F208" s="312" t="s">
        <v>600</v>
      </c>
      <c r="G208" s="320" t="s">
        <v>148</v>
      </c>
      <c r="H208" s="337" t="s">
        <v>744</v>
      </c>
      <c r="I208" s="185">
        <v>42979</v>
      </c>
      <c r="J208" s="357" t="s">
        <v>885</v>
      </c>
    </row>
    <row r="209" spans="2:10" ht="19.2" x14ac:dyDescent="0.3">
      <c r="B209" s="292">
        <v>8430</v>
      </c>
      <c r="C209" s="300" t="s">
        <v>85</v>
      </c>
      <c r="D209" s="306" t="s">
        <v>134</v>
      </c>
      <c r="E209" s="353">
        <v>12.4</v>
      </c>
      <c r="F209" s="312" t="s">
        <v>601</v>
      </c>
      <c r="G209" s="322"/>
      <c r="H209" s="338"/>
      <c r="I209" s="185">
        <v>42979</v>
      </c>
      <c r="J209" s="358"/>
    </row>
    <row r="210" spans="2:10" ht="19.2" x14ac:dyDescent="0.3">
      <c r="B210" s="292">
        <v>8431</v>
      </c>
      <c r="C210" s="300" t="s">
        <v>86</v>
      </c>
      <c r="D210" s="306" t="s">
        <v>134</v>
      </c>
      <c r="E210" s="353">
        <v>73.760000000000005</v>
      </c>
      <c r="F210" s="312" t="s">
        <v>602</v>
      </c>
      <c r="G210" s="325" t="s">
        <v>138</v>
      </c>
      <c r="H210" s="338"/>
      <c r="I210" s="185">
        <v>42979</v>
      </c>
      <c r="J210" s="358"/>
    </row>
    <row r="211" spans="2:10" ht="19.2" x14ac:dyDescent="0.3">
      <c r="B211" s="292">
        <v>8432</v>
      </c>
      <c r="C211" s="300" t="s">
        <v>86</v>
      </c>
      <c r="D211" s="306" t="s">
        <v>134</v>
      </c>
      <c r="E211" s="353">
        <v>95.1</v>
      </c>
      <c r="F211" s="312" t="s">
        <v>602</v>
      </c>
      <c r="G211" s="325" t="s">
        <v>172</v>
      </c>
      <c r="H211" s="338"/>
      <c r="I211" s="185">
        <v>42979</v>
      </c>
      <c r="J211" s="358"/>
    </row>
    <row r="212" spans="2:10" ht="19.2" x14ac:dyDescent="0.3">
      <c r="B212" s="292">
        <v>8433</v>
      </c>
      <c r="C212" s="300" t="s">
        <v>86</v>
      </c>
      <c r="D212" s="306" t="s">
        <v>134</v>
      </c>
      <c r="E212" s="353">
        <v>126.8</v>
      </c>
      <c r="F212" s="312" t="s">
        <v>602</v>
      </c>
      <c r="G212" s="325" t="s">
        <v>161</v>
      </c>
      <c r="H212" s="338"/>
      <c r="I212" s="185">
        <v>42979</v>
      </c>
      <c r="J212" s="358"/>
    </row>
    <row r="213" spans="2:10" ht="19.2" x14ac:dyDescent="0.3">
      <c r="B213" s="292">
        <v>8434</v>
      </c>
      <c r="C213" s="300" t="s">
        <v>86</v>
      </c>
      <c r="D213" s="306" t="s">
        <v>134</v>
      </c>
      <c r="E213" s="353">
        <v>209.65</v>
      </c>
      <c r="F213" s="312" t="s">
        <v>602</v>
      </c>
      <c r="G213" s="325" t="s">
        <v>153</v>
      </c>
      <c r="H213" s="339" t="s">
        <v>745</v>
      </c>
      <c r="I213" s="185">
        <v>42979</v>
      </c>
      <c r="J213" s="358"/>
    </row>
    <row r="214" spans="2:10" x14ac:dyDescent="0.3">
      <c r="B214" s="291">
        <v>8436</v>
      </c>
      <c r="C214" s="299" t="s">
        <v>87</v>
      </c>
      <c r="D214" s="304" t="s">
        <v>134</v>
      </c>
      <c r="E214" s="352">
        <v>96.85</v>
      </c>
      <c r="F214" s="313"/>
      <c r="G214" s="320" t="s">
        <v>167</v>
      </c>
      <c r="H214" s="338"/>
      <c r="I214" s="185">
        <v>42979</v>
      </c>
      <c r="J214" s="358"/>
    </row>
    <row r="215" spans="2:10" x14ac:dyDescent="0.3">
      <c r="B215" s="291">
        <v>8437</v>
      </c>
      <c r="C215" s="299" t="s">
        <v>87</v>
      </c>
      <c r="D215" s="304" t="s">
        <v>134</v>
      </c>
      <c r="E215" s="352">
        <v>135</v>
      </c>
      <c r="F215" s="313"/>
      <c r="G215" s="320" t="s">
        <v>146</v>
      </c>
      <c r="H215" s="338"/>
      <c r="I215" s="185">
        <v>42979</v>
      </c>
      <c r="J215" s="358"/>
    </row>
    <row r="216" spans="2:10" x14ac:dyDescent="0.3">
      <c r="B216" s="291">
        <v>8438</v>
      </c>
      <c r="C216" s="299" t="s">
        <v>87</v>
      </c>
      <c r="D216" s="304" t="s">
        <v>134</v>
      </c>
      <c r="E216" s="352">
        <v>93.5</v>
      </c>
      <c r="F216" s="313"/>
      <c r="G216" s="320" t="s">
        <v>173</v>
      </c>
      <c r="H216" s="338"/>
      <c r="I216" s="185">
        <v>42979</v>
      </c>
      <c r="J216" s="358"/>
    </row>
    <row r="217" spans="2:10" x14ac:dyDescent="0.3">
      <c r="B217" s="291">
        <v>8439</v>
      </c>
      <c r="C217" s="299" t="s">
        <v>87</v>
      </c>
      <c r="D217" s="304" t="s">
        <v>134</v>
      </c>
      <c r="E217" s="352">
        <v>204</v>
      </c>
      <c r="F217" s="313"/>
      <c r="G217" s="320" t="s">
        <v>210</v>
      </c>
      <c r="H217" s="338"/>
      <c r="I217" s="185">
        <v>42979</v>
      </c>
      <c r="J217" s="358"/>
    </row>
    <row r="218" spans="2:10" x14ac:dyDescent="0.3">
      <c r="B218" s="291">
        <v>8440</v>
      </c>
      <c r="C218" s="299" t="s">
        <v>88</v>
      </c>
      <c r="D218" s="304" t="s">
        <v>134</v>
      </c>
      <c r="E218" s="352">
        <v>16.2</v>
      </c>
      <c r="F218" s="313"/>
      <c r="G218" s="320" t="s">
        <v>211</v>
      </c>
      <c r="H218" s="337" t="s">
        <v>746</v>
      </c>
      <c r="I218" s="185">
        <v>42979</v>
      </c>
      <c r="J218" s="357" t="s">
        <v>26</v>
      </c>
    </row>
    <row r="219" spans="2:10" x14ac:dyDescent="0.3">
      <c r="B219" s="291">
        <v>8441</v>
      </c>
      <c r="C219" s="299" t="s">
        <v>88</v>
      </c>
      <c r="D219" s="304" t="s">
        <v>134</v>
      </c>
      <c r="E219" s="352">
        <v>22.9</v>
      </c>
      <c r="F219" s="313"/>
      <c r="G219" s="320" t="s">
        <v>195</v>
      </c>
      <c r="H219" s="337" t="s">
        <v>747</v>
      </c>
      <c r="I219" s="185">
        <v>42979</v>
      </c>
      <c r="J219" s="357" t="s">
        <v>26</v>
      </c>
    </row>
    <row r="220" spans="2:10" x14ac:dyDescent="0.3">
      <c r="B220" s="291">
        <v>8442</v>
      </c>
      <c r="C220" s="299" t="s">
        <v>88</v>
      </c>
      <c r="D220" s="304" t="s">
        <v>134</v>
      </c>
      <c r="E220" s="352">
        <v>42.6</v>
      </c>
      <c r="F220" s="313"/>
      <c r="G220" s="320" t="s">
        <v>212</v>
      </c>
      <c r="H220" s="337" t="s">
        <v>748</v>
      </c>
      <c r="I220" s="185">
        <v>42979</v>
      </c>
      <c r="J220" s="357" t="s">
        <v>26</v>
      </c>
    </row>
    <row r="221" spans="2:10" x14ac:dyDescent="0.3">
      <c r="B221" s="291">
        <v>8445</v>
      </c>
      <c r="C221" s="299" t="s">
        <v>349</v>
      </c>
      <c r="D221" s="304" t="s">
        <v>134</v>
      </c>
      <c r="E221" s="352">
        <v>78.599999999999994</v>
      </c>
      <c r="F221" s="313"/>
      <c r="G221" s="320" t="s">
        <v>213</v>
      </c>
      <c r="H221" s="337" t="s">
        <v>748</v>
      </c>
      <c r="I221" s="185">
        <v>42979</v>
      </c>
      <c r="J221" s="357" t="s">
        <v>26</v>
      </c>
    </row>
    <row r="222" spans="2:10" x14ac:dyDescent="0.3">
      <c r="B222" s="291">
        <v>8446</v>
      </c>
      <c r="C222" s="299" t="s">
        <v>350</v>
      </c>
      <c r="D222" s="304" t="s">
        <v>134</v>
      </c>
      <c r="E222" s="352">
        <v>4</v>
      </c>
      <c r="F222" s="313"/>
      <c r="G222" s="322"/>
      <c r="H222" s="337" t="s">
        <v>749</v>
      </c>
      <c r="I222" s="185">
        <v>42979</v>
      </c>
      <c r="J222" s="357" t="s">
        <v>26</v>
      </c>
    </row>
    <row r="223" spans="2:10" ht="19.2" x14ac:dyDescent="0.3">
      <c r="B223" s="292">
        <v>8447</v>
      </c>
      <c r="C223" s="301" t="s">
        <v>508</v>
      </c>
      <c r="D223" s="306" t="s">
        <v>134</v>
      </c>
      <c r="E223" s="353">
        <v>32.5</v>
      </c>
      <c r="F223" s="314" t="s">
        <v>603</v>
      </c>
      <c r="G223" s="322"/>
      <c r="H223" s="338"/>
      <c r="I223" s="185">
        <v>42979</v>
      </c>
      <c r="J223" s="360" t="s">
        <v>886</v>
      </c>
    </row>
    <row r="224" spans="2:10" x14ac:dyDescent="0.3">
      <c r="B224" s="291">
        <v>8450</v>
      </c>
      <c r="C224" s="299" t="s">
        <v>90</v>
      </c>
      <c r="D224" s="304" t="s">
        <v>134</v>
      </c>
      <c r="E224" s="352">
        <v>28</v>
      </c>
      <c r="F224" s="312" t="s">
        <v>604</v>
      </c>
      <c r="G224" s="322"/>
      <c r="H224" s="337" t="s">
        <v>750</v>
      </c>
      <c r="I224" s="185">
        <v>42979</v>
      </c>
      <c r="J224" s="357" t="s">
        <v>887</v>
      </c>
    </row>
    <row r="225" spans="2:10" x14ac:dyDescent="0.3">
      <c r="B225" s="291">
        <v>8451</v>
      </c>
      <c r="C225" s="299" t="s">
        <v>90</v>
      </c>
      <c r="D225" s="304" t="s">
        <v>134</v>
      </c>
      <c r="E225" s="352">
        <v>32.9</v>
      </c>
      <c r="F225" s="312" t="s">
        <v>604</v>
      </c>
      <c r="G225" s="322"/>
      <c r="H225" s="337" t="s">
        <v>751</v>
      </c>
      <c r="I225" s="185">
        <v>42979</v>
      </c>
      <c r="J225" s="357" t="s">
        <v>887</v>
      </c>
    </row>
    <row r="226" spans="2:10" x14ac:dyDescent="0.3">
      <c r="B226" s="291">
        <v>8452</v>
      </c>
      <c r="C226" s="299" t="s">
        <v>509</v>
      </c>
      <c r="D226" s="304" t="s">
        <v>134</v>
      </c>
      <c r="E226" s="352">
        <v>24.35</v>
      </c>
      <c r="F226" s="312" t="s">
        <v>605</v>
      </c>
      <c r="G226" s="322"/>
      <c r="H226" s="337" t="s">
        <v>752</v>
      </c>
      <c r="I226" s="185">
        <v>42979</v>
      </c>
      <c r="J226" s="357" t="s">
        <v>887</v>
      </c>
    </row>
    <row r="227" spans="2:10" ht="19.2" x14ac:dyDescent="0.3">
      <c r="B227" s="292">
        <v>8453</v>
      </c>
      <c r="C227" s="300" t="s">
        <v>509</v>
      </c>
      <c r="D227" s="306" t="s">
        <v>134</v>
      </c>
      <c r="E227" s="353">
        <v>40.799999999999997</v>
      </c>
      <c r="F227" s="315" t="s">
        <v>606</v>
      </c>
      <c r="G227" s="322"/>
      <c r="H227" s="339" t="s">
        <v>752</v>
      </c>
      <c r="I227" s="185">
        <v>42979</v>
      </c>
      <c r="J227" s="359" t="s">
        <v>887</v>
      </c>
    </row>
    <row r="228" spans="2:10" ht="19.2" x14ac:dyDescent="0.3">
      <c r="B228" s="291">
        <v>8455</v>
      </c>
      <c r="C228" s="299" t="s">
        <v>91</v>
      </c>
      <c r="D228" s="304" t="s">
        <v>134</v>
      </c>
      <c r="E228" s="352">
        <v>7.35</v>
      </c>
      <c r="F228" s="313"/>
      <c r="G228" s="322"/>
      <c r="H228" s="337" t="s">
        <v>279</v>
      </c>
      <c r="I228" s="185">
        <v>42979</v>
      </c>
      <c r="J228" s="357" t="s">
        <v>378</v>
      </c>
    </row>
    <row r="229" spans="2:10" x14ac:dyDescent="0.3">
      <c r="B229" s="291">
        <v>8456</v>
      </c>
      <c r="C229" s="299" t="s">
        <v>91</v>
      </c>
      <c r="D229" s="304" t="s">
        <v>134</v>
      </c>
      <c r="E229" s="352">
        <v>10.45</v>
      </c>
      <c r="F229" s="313"/>
      <c r="G229" s="322"/>
      <c r="H229" s="337" t="s">
        <v>278</v>
      </c>
      <c r="I229" s="185">
        <v>42979</v>
      </c>
      <c r="J229" s="357" t="s">
        <v>378</v>
      </c>
    </row>
    <row r="230" spans="2:10" x14ac:dyDescent="0.3">
      <c r="B230" s="291">
        <v>8457</v>
      </c>
      <c r="C230" s="299" t="s">
        <v>91</v>
      </c>
      <c r="D230" s="304" t="s">
        <v>134</v>
      </c>
      <c r="E230" s="352">
        <v>13.15</v>
      </c>
      <c r="F230" s="313"/>
      <c r="G230" s="322"/>
      <c r="H230" s="337" t="s">
        <v>753</v>
      </c>
      <c r="I230" s="185">
        <v>42979</v>
      </c>
      <c r="J230" s="357" t="s">
        <v>378</v>
      </c>
    </row>
    <row r="231" spans="2:10" x14ac:dyDescent="0.3">
      <c r="B231" s="291">
        <v>8458</v>
      </c>
      <c r="C231" s="299" t="s">
        <v>92</v>
      </c>
      <c r="D231" s="304" t="s">
        <v>134</v>
      </c>
      <c r="E231" s="352">
        <v>6</v>
      </c>
      <c r="F231" s="312" t="s">
        <v>600</v>
      </c>
      <c r="G231" s="320" t="s">
        <v>214</v>
      </c>
      <c r="H231" s="337" t="s">
        <v>304</v>
      </c>
      <c r="I231" s="185">
        <v>42979</v>
      </c>
      <c r="J231" s="357" t="s">
        <v>258</v>
      </c>
    </row>
    <row r="232" spans="2:10" x14ac:dyDescent="0.3">
      <c r="B232" s="291">
        <v>8469</v>
      </c>
      <c r="C232" s="299" t="s">
        <v>510</v>
      </c>
      <c r="D232" s="304" t="s">
        <v>134</v>
      </c>
      <c r="E232" s="352">
        <v>7.25</v>
      </c>
      <c r="F232" s="312" t="s">
        <v>607</v>
      </c>
      <c r="G232" s="320" t="s">
        <v>664</v>
      </c>
      <c r="H232" s="337" t="s">
        <v>754</v>
      </c>
      <c r="I232" s="185">
        <v>42979</v>
      </c>
      <c r="J232" s="357" t="s">
        <v>888</v>
      </c>
    </row>
    <row r="233" spans="2:10" ht="19.2" x14ac:dyDescent="0.3">
      <c r="B233" s="291">
        <v>8470</v>
      </c>
      <c r="C233" s="299" t="s">
        <v>93</v>
      </c>
      <c r="D233" s="304" t="s">
        <v>134</v>
      </c>
      <c r="E233" s="352">
        <v>6.1</v>
      </c>
      <c r="F233" s="312" t="s">
        <v>608</v>
      </c>
      <c r="G233" s="320" t="s">
        <v>665</v>
      </c>
      <c r="H233" s="337" t="s">
        <v>755</v>
      </c>
      <c r="I233" s="185">
        <v>42979</v>
      </c>
      <c r="J233" s="357" t="s">
        <v>889</v>
      </c>
    </row>
    <row r="234" spans="2:10" ht="19.2" x14ac:dyDescent="0.3">
      <c r="B234" s="291">
        <v>8471</v>
      </c>
      <c r="C234" s="299" t="s">
        <v>93</v>
      </c>
      <c r="D234" s="304" t="s">
        <v>134</v>
      </c>
      <c r="E234" s="352">
        <v>6.75</v>
      </c>
      <c r="F234" s="312" t="s">
        <v>608</v>
      </c>
      <c r="G234" s="320" t="s">
        <v>150</v>
      </c>
      <c r="H234" s="337" t="s">
        <v>756</v>
      </c>
      <c r="I234" s="185">
        <v>42979</v>
      </c>
      <c r="J234" s="357" t="s">
        <v>890</v>
      </c>
    </row>
    <row r="235" spans="2:10" ht="19.2" x14ac:dyDescent="0.3">
      <c r="B235" s="291">
        <v>8472</v>
      </c>
      <c r="C235" s="299" t="s">
        <v>93</v>
      </c>
      <c r="D235" s="304" t="s">
        <v>134</v>
      </c>
      <c r="E235" s="352">
        <v>7.99</v>
      </c>
      <c r="F235" s="312" t="s">
        <v>608</v>
      </c>
      <c r="G235" s="320" t="s">
        <v>136</v>
      </c>
      <c r="H235" s="337" t="s">
        <v>757</v>
      </c>
      <c r="I235" s="185">
        <v>42979</v>
      </c>
      <c r="J235" s="357" t="s">
        <v>891</v>
      </c>
    </row>
    <row r="236" spans="2:10" x14ac:dyDescent="0.3">
      <c r="B236" s="291">
        <v>8473</v>
      </c>
      <c r="C236" s="299" t="s">
        <v>93</v>
      </c>
      <c r="D236" s="304" t="s">
        <v>134</v>
      </c>
      <c r="E236" s="352">
        <v>10.3</v>
      </c>
      <c r="F236" s="312" t="s">
        <v>608</v>
      </c>
      <c r="G236" s="320" t="s">
        <v>215</v>
      </c>
      <c r="H236" s="338"/>
      <c r="I236" s="185">
        <v>42979</v>
      </c>
      <c r="J236" s="358"/>
    </row>
    <row r="237" spans="2:10" x14ac:dyDescent="0.3">
      <c r="B237" s="291">
        <v>8474</v>
      </c>
      <c r="C237" s="299" t="s">
        <v>93</v>
      </c>
      <c r="D237" s="304" t="s">
        <v>134</v>
      </c>
      <c r="E237" s="352">
        <v>13.6</v>
      </c>
      <c r="F237" s="312" t="s">
        <v>608</v>
      </c>
      <c r="G237" s="320" t="s">
        <v>198</v>
      </c>
      <c r="H237" s="338"/>
      <c r="I237" s="185">
        <v>42979</v>
      </c>
      <c r="J237" s="358"/>
    </row>
    <row r="238" spans="2:10" x14ac:dyDescent="0.3">
      <c r="B238" s="291">
        <v>8475</v>
      </c>
      <c r="C238" s="299" t="s">
        <v>93</v>
      </c>
      <c r="D238" s="304" t="s">
        <v>134</v>
      </c>
      <c r="E238" s="352">
        <v>16.649999999999999</v>
      </c>
      <c r="F238" s="312" t="s">
        <v>608</v>
      </c>
      <c r="G238" s="320" t="s">
        <v>216</v>
      </c>
      <c r="H238" s="338"/>
      <c r="I238" s="185">
        <v>42979</v>
      </c>
      <c r="J238" s="358"/>
    </row>
    <row r="239" spans="2:10" ht="19.2" x14ac:dyDescent="0.3">
      <c r="B239" s="291">
        <v>8476</v>
      </c>
      <c r="C239" s="299" t="s">
        <v>93</v>
      </c>
      <c r="D239" s="304" t="s">
        <v>134</v>
      </c>
      <c r="E239" s="352">
        <v>27.1</v>
      </c>
      <c r="F239" s="312" t="s">
        <v>608</v>
      </c>
      <c r="G239" s="320" t="s">
        <v>195</v>
      </c>
      <c r="H239" s="337" t="s">
        <v>758</v>
      </c>
      <c r="I239" s="185">
        <v>42979</v>
      </c>
      <c r="J239" s="361" t="s">
        <v>758</v>
      </c>
    </row>
    <row r="240" spans="2:10" x14ac:dyDescent="0.3">
      <c r="B240" s="291">
        <v>8477</v>
      </c>
      <c r="C240" s="299" t="s">
        <v>93</v>
      </c>
      <c r="D240" s="304" t="s">
        <v>134</v>
      </c>
      <c r="E240" s="355">
        <v>32</v>
      </c>
      <c r="F240" s="312" t="s">
        <v>608</v>
      </c>
      <c r="G240" s="320" t="s">
        <v>217</v>
      </c>
      <c r="H240" s="338"/>
      <c r="I240" s="185">
        <v>42979</v>
      </c>
      <c r="J240" s="358"/>
    </row>
    <row r="241" spans="2:10" x14ac:dyDescent="0.3">
      <c r="B241" s="291">
        <v>8478</v>
      </c>
      <c r="C241" s="299" t="s">
        <v>93</v>
      </c>
      <c r="D241" s="304" t="s">
        <v>134</v>
      </c>
      <c r="E241" s="352">
        <v>41.5</v>
      </c>
      <c r="F241" s="312" t="s">
        <v>608</v>
      </c>
      <c r="G241" s="320" t="s">
        <v>196</v>
      </c>
      <c r="H241" s="338"/>
      <c r="I241" s="185">
        <v>42979</v>
      </c>
      <c r="J241" s="358"/>
    </row>
    <row r="242" spans="2:10" x14ac:dyDescent="0.3">
      <c r="B242" s="291">
        <v>8479</v>
      </c>
      <c r="C242" s="299" t="s">
        <v>93</v>
      </c>
      <c r="D242" s="304" t="s">
        <v>134</v>
      </c>
      <c r="E242" s="352">
        <v>49.9</v>
      </c>
      <c r="F242" s="312" t="s">
        <v>608</v>
      </c>
      <c r="G242" s="320" t="s">
        <v>173</v>
      </c>
      <c r="H242" s="338"/>
      <c r="I242" s="185">
        <v>42979</v>
      </c>
      <c r="J242" s="358"/>
    </row>
    <row r="243" spans="2:10" x14ac:dyDescent="0.3">
      <c r="B243" s="291">
        <v>8480</v>
      </c>
      <c r="C243" s="299" t="s">
        <v>93</v>
      </c>
      <c r="D243" s="304" t="s">
        <v>134</v>
      </c>
      <c r="E243" s="352">
        <v>66.849999999999994</v>
      </c>
      <c r="F243" s="312" t="s">
        <v>609</v>
      </c>
      <c r="G243" s="320" t="s">
        <v>210</v>
      </c>
      <c r="H243" s="338"/>
      <c r="I243" s="185">
        <v>42979</v>
      </c>
      <c r="J243" s="358"/>
    </row>
    <row r="244" spans="2:10" x14ac:dyDescent="0.3">
      <c r="B244" s="291">
        <v>8481</v>
      </c>
      <c r="C244" s="299" t="s">
        <v>93</v>
      </c>
      <c r="D244" s="304" t="s">
        <v>134</v>
      </c>
      <c r="E244" s="352">
        <v>82</v>
      </c>
      <c r="F244" s="312" t="s">
        <v>609</v>
      </c>
      <c r="G244" s="320" t="s">
        <v>179</v>
      </c>
      <c r="H244" s="338"/>
      <c r="I244" s="185">
        <v>42979</v>
      </c>
      <c r="J244" s="358"/>
    </row>
    <row r="245" spans="2:10" x14ac:dyDescent="0.3">
      <c r="B245" s="291">
        <v>8482</v>
      </c>
      <c r="C245" s="299" t="s">
        <v>93</v>
      </c>
      <c r="D245" s="304" t="s">
        <v>134</v>
      </c>
      <c r="E245" s="352">
        <v>96.6</v>
      </c>
      <c r="F245" s="312" t="s">
        <v>609</v>
      </c>
      <c r="G245" s="320" t="s">
        <v>218</v>
      </c>
      <c r="H245" s="338"/>
      <c r="I245" s="185">
        <v>42979</v>
      </c>
      <c r="J245" s="358"/>
    </row>
    <row r="246" spans="2:10" x14ac:dyDescent="0.3">
      <c r="B246" s="291">
        <v>8483</v>
      </c>
      <c r="C246" s="299" t="s">
        <v>93</v>
      </c>
      <c r="D246" s="304" t="s">
        <v>134</v>
      </c>
      <c r="E246" s="352">
        <v>114</v>
      </c>
      <c r="F246" s="312" t="s">
        <v>609</v>
      </c>
      <c r="G246" s="320" t="s">
        <v>143</v>
      </c>
      <c r="H246" s="338"/>
      <c r="I246" s="185">
        <v>42979</v>
      </c>
      <c r="J246" s="358"/>
    </row>
    <row r="247" spans="2:10" x14ac:dyDescent="0.3">
      <c r="B247" s="291">
        <v>8484</v>
      </c>
      <c r="C247" s="299" t="s">
        <v>93</v>
      </c>
      <c r="D247" s="304" t="s">
        <v>134</v>
      </c>
      <c r="E247" s="352">
        <v>133.30000000000001</v>
      </c>
      <c r="F247" s="312" t="s">
        <v>609</v>
      </c>
      <c r="G247" s="320" t="s">
        <v>219</v>
      </c>
      <c r="H247" s="338"/>
      <c r="I247" s="185">
        <v>42979</v>
      </c>
      <c r="J247" s="358"/>
    </row>
    <row r="248" spans="2:10" x14ac:dyDescent="0.3">
      <c r="B248" s="291">
        <v>8485</v>
      </c>
      <c r="C248" s="299" t="s">
        <v>93</v>
      </c>
      <c r="D248" s="304" t="s">
        <v>134</v>
      </c>
      <c r="E248" s="352">
        <v>154.69999999999999</v>
      </c>
      <c r="F248" s="312" t="s">
        <v>609</v>
      </c>
      <c r="G248" s="320" t="s">
        <v>175</v>
      </c>
      <c r="H248" s="338"/>
      <c r="I248" s="185">
        <v>42979</v>
      </c>
      <c r="J248" s="358"/>
    </row>
    <row r="249" spans="2:10" ht="19.2" x14ac:dyDescent="0.3">
      <c r="B249" s="292">
        <v>8486</v>
      </c>
      <c r="C249" s="300" t="s">
        <v>94</v>
      </c>
      <c r="D249" s="306" t="s">
        <v>134</v>
      </c>
      <c r="E249" s="353">
        <v>11.38</v>
      </c>
      <c r="F249" s="312" t="s">
        <v>610</v>
      </c>
      <c r="G249" s="322"/>
      <c r="H249" s="339" t="s">
        <v>692</v>
      </c>
      <c r="I249" s="185">
        <v>42979</v>
      </c>
      <c r="J249" s="359" t="s">
        <v>892</v>
      </c>
    </row>
    <row r="250" spans="2:10" ht="19.2" x14ac:dyDescent="0.3">
      <c r="B250" s="292">
        <v>8487</v>
      </c>
      <c r="C250" s="300" t="s">
        <v>94</v>
      </c>
      <c r="D250" s="306" t="s">
        <v>134</v>
      </c>
      <c r="E250" s="353">
        <v>20.54</v>
      </c>
      <c r="F250" s="312" t="s">
        <v>610</v>
      </c>
      <c r="G250" s="322"/>
      <c r="H250" s="339" t="s">
        <v>759</v>
      </c>
      <c r="I250" s="185">
        <v>42979</v>
      </c>
      <c r="J250" s="359" t="s">
        <v>892</v>
      </c>
    </row>
    <row r="251" spans="2:10" ht="19.2" x14ac:dyDescent="0.3">
      <c r="B251" s="292">
        <v>8488</v>
      </c>
      <c r="C251" s="300" t="s">
        <v>94</v>
      </c>
      <c r="D251" s="306" t="s">
        <v>134</v>
      </c>
      <c r="E251" s="353">
        <v>39</v>
      </c>
      <c r="F251" s="312" t="s">
        <v>610</v>
      </c>
      <c r="G251" s="322"/>
      <c r="H251" s="339" t="s">
        <v>760</v>
      </c>
      <c r="I251" s="185">
        <v>42979</v>
      </c>
      <c r="J251" s="359" t="s">
        <v>892</v>
      </c>
    </row>
    <row r="252" spans="2:10" ht="19.2" x14ac:dyDescent="0.3">
      <c r="B252" s="292">
        <v>8489</v>
      </c>
      <c r="C252" s="300" t="s">
        <v>94</v>
      </c>
      <c r="D252" s="306" t="s">
        <v>134</v>
      </c>
      <c r="E252" s="353">
        <v>39.5</v>
      </c>
      <c r="F252" s="312" t="s">
        <v>610</v>
      </c>
      <c r="G252" s="322"/>
      <c r="H252" s="339" t="s">
        <v>761</v>
      </c>
      <c r="I252" s="185">
        <v>42979</v>
      </c>
      <c r="J252" s="359" t="s">
        <v>893</v>
      </c>
    </row>
    <row r="253" spans="2:10" ht="19.2" x14ac:dyDescent="0.3">
      <c r="B253" s="292">
        <v>8490</v>
      </c>
      <c r="C253" s="300" t="s">
        <v>95</v>
      </c>
      <c r="D253" s="306" t="s">
        <v>134</v>
      </c>
      <c r="E253" s="353">
        <v>8.9499999999999993</v>
      </c>
      <c r="F253" s="312" t="s">
        <v>611</v>
      </c>
      <c r="G253" s="325" t="s">
        <v>215</v>
      </c>
      <c r="H253" s="339" t="s">
        <v>762</v>
      </c>
      <c r="I253" s="185">
        <v>42979</v>
      </c>
      <c r="J253" s="359" t="s">
        <v>892</v>
      </c>
    </row>
    <row r="254" spans="2:10" ht="19.2" x14ac:dyDescent="0.3">
      <c r="B254" s="292">
        <v>8491</v>
      </c>
      <c r="C254" s="300" t="s">
        <v>95</v>
      </c>
      <c r="D254" s="306" t="s">
        <v>134</v>
      </c>
      <c r="E254" s="353">
        <v>16.100000000000001</v>
      </c>
      <c r="F254" s="312" t="s">
        <v>611</v>
      </c>
      <c r="G254" s="325" t="s">
        <v>137</v>
      </c>
      <c r="H254" s="339" t="s">
        <v>763</v>
      </c>
      <c r="I254" s="185">
        <v>42979</v>
      </c>
      <c r="J254" s="359" t="s">
        <v>892</v>
      </c>
    </row>
    <row r="255" spans="2:10" ht="19.2" x14ac:dyDescent="0.3">
      <c r="B255" s="292">
        <v>8492</v>
      </c>
      <c r="C255" s="300" t="s">
        <v>95</v>
      </c>
      <c r="D255" s="306" t="s">
        <v>134</v>
      </c>
      <c r="E255" s="353">
        <v>29.26</v>
      </c>
      <c r="F255" s="312" t="s">
        <v>611</v>
      </c>
      <c r="G255" s="325" t="s">
        <v>138</v>
      </c>
      <c r="H255" s="339" t="s">
        <v>764</v>
      </c>
      <c r="I255" s="185">
        <v>42979</v>
      </c>
      <c r="J255" s="359" t="s">
        <v>892</v>
      </c>
    </row>
    <row r="256" spans="2:10" x14ac:dyDescent="0.3">
      <c r="B256" s="291">
        <v>8493</v>
      </c>
      <c r="C256" s="299" t="s">
        <v>95</v>
      </c>
      <c r="D256" s="304" t="s">
        <v>134</v>
      </c>
      <c r="E256" s="352">
        <v>55.65</v>
      </c>
      <c r="F256" s="312" t="s">
        <v>612</v>
      </c>
      <c r="G256" s="320" t="s">
        <v>220</v>
      </c>
      <c r="H256" s="337" t="s">
        <v>765</v>
      </c>
      <c r="I256" s="185">
        <v>42979</v>
      </c>
      <c r="J256" s="357" t="s">
        <v>892</v>
      </c>
    </row>
    <row r="257" spans="2:10" x14ac:dyDescent="0.3">
      <c r="B257" s="291">
        <v>8494</v>
      </c>
      <c r="C257" s="299" t="s">
        <v>95</v>
      </c>
      <c r="D257" s="304" t="s">
        <v>134</v>
      </c>
      <c r="E257" s="352">
        <v>70.150000000000006</v>
      </c>
      <c r="F257" s="312" t="s">
        <v>612</v>
      </c>
      <c r="G257" s="320" t="s">
        <v>152</v>
      </c>
      <c r="H257" s="337" t="s">
        <v>766</v>
      </c>
      <c r="I257" s="185">
        <v>42979</v>
      </c>
      <c r="J257" s="357" t="s">
        <v>892</v>
      </c>
    </row>
    <row r="258" spans="2:10" ht="19.2" x14ac:dyDescent="0.3">
      <c r="B258" s="291">
        <v>8495</v>
      </c>
      <c r="C258" s="299" t="s">
        <v>511</v>
      </c>
      <c r="D258" s="304" t="s">
        <v>134</v>
      </c>
      <c r="E258" s="352">
        <v>28.95</v>
      </c>
      <c r="F258" s="312" t="s">
        <v>613</v>
      </c>
      <c r="G258" s="320" t="s">
        <v>221</v>
      </c>
      <c r="H258" s="337" t="s">
        <v>767</v>
      </c>
      <c r="I258" s="185">
        <v>42979</v>
      </c>
      <c r="J258" s="357" t="s">
        <v>894</v>
      </c>
    </row>
    <row r="259" spans="2:10" x14ac:dyDescent="0.3">
      <c r="B259" s="292">
        <v>8496</v>
      </c>
      <c r="C259" s="300" t="s">
        <v>96</v>
      </c>
      <c r="D259" s="306" t="s">
        <v>134</v>
      </c>
      <c r="E259" s="353">
        <v>14.9</v>
      </c>
      <c r="F259" s="314" t="s">
        <v>614</v>
      </c>
      <c r="G259" s="322"/>
      <c r="H259" s="339" t="s">
        <v>768</v>
      </c>
      <c r="I259" s="185">
        <v>42979</v>
      </c>
      <c r="J259" s="359" t="s">
        <v>272</v>
      </c>
    </row>
    <row r="260" spans="2:10" x14ac:dyDescent="0.3">
      <c r="B260" s="292">
        <v>8497</v>
      </c>
      <c r="C260" s="300" t="s">
        <v>96</v>
      </c>
      <c r="D260" s="306" t="s">
        <v>134</v>
      </c>
      <c r="E260" s="353">
        <v>22.4</v>
      </c>
      <c r="F260" s="314" t="s">
        <v>614</v>
      </c>
      <c r="G260" s="322"/>
      <c r="H260" s="339" t="s">
        <v>769</v>
      </c>
      <c r="I260" s="185">
        <v>42979</v>
      </c>
      <c r="J260" s="359" t="s">
        <v>272</v>
      </c>
    </row>
    <row r="261" spans="2:10" x14ac:dyDescent="0.3">
      <c r="B261" s="295">
        <v>8498</v>
      </c>
      <c r="C261" s="300" t="s">
        <v>96</v>
      </c>
      <c r="D261" s="306" t="s">
        <v>134</v>
      </c>
      <c r="E261" s="353">
        <v>36.5</v>
      </c>
      <c r="F261" s="314" t="s">
        <v>614</v>
      </c>
      <c r="G261" s="322"/>
      <c r="H261" s="339" t="s">
        <v>770</v>
      </c>
      <c r="I261" s="185">
        <v>42979</v>
      </c>
      <c r="J261" s="359" t="s">
        <v>272</v>
      </c>
    </row>
    <row r="262" spans="2:10" x14ac:dyDescent="0.3">
      <c r="B262" s="296">
        <v>8499</v>
      </c>
      <c r="C262" s="300" t="s">
        <v>512</v>
      </c>
      <c r="D262" s="306" t="s">
        <v>134</v>
      </c>
      <c r="E262" s="353">
        <v>7.55</v>
      </c>
      <c r="F262" s="314" t="s">
        <v>615</v>
      </c>
      <c r="G262" s="323">
        <v>7</v>
      </c>
      <c r="H262" s="339" t="s">
        <v>771</v>
      </c>
      <c r="I262" s="185">
        <v>42979</v>
      </c>
      <c r="J262" s="359" t="s">
        <v>895</v>
      </c>
    </row>
    <row r="263" spans="2:10" x14ac:dyDescent="0.3">
      <c r="B263" s="297">
        <v>8500</v>
      </c>
      <c r="C263" s="299" t="s">
        <v>97</v>
      </c>
      <c r="D263" s="304" t="s">
        <v>134</v>
      </c>
      <c r="E263" s="352">
        <v>38.700000000000003</v>
      </c>
      <c r="F263" s="313"/>
      <c r="G263" s="320" t="s">
        <v>221</v>
      </c>
      <c r="H263" s="337" t="s">
        <v>355</v>
      </c>
      <c r="I263" s="185">
        <v>42979</v>
      </c>
      <c r="J263" s="357" t="s">
        <v>272</v>
      </c>
    </row>
    <row r="264" spans="2:10" x14ac:dyDescent="0.3">
      <c r="B264" s="291">
        <v>8501</v>
      </c>
      <c r="C264" s="299" t="s">
        <v>97</v>
      </c>
      <c r="D264" s="304" t="s">
        <v>134</v>
      </c>
      <c r="E264" s="352">
        <v>66.900000000000006</v>
      </c>
      <c r="F264" s="313"/>
      <c r="G264" s="320" t="s">
        <v>146</v>
      </c>
      <c r="H264" s="337" t="s">
        <v>356</v>
      </c>
      <c r="I264" s="185">
        <v>42979</v>
      </c>
      <c r="J264" s="357" t="s">
        <v>272</v>
      </c>
    </row>
    <row r="265" spans="2:10" x14ac:dyDescent="0.3">
      <c r="B265" s="291">
        <v>8502</v>
      </c>
      <c r="C265" s="299" t="s">
        <v>97</v>
      </c>
      <c r="D265" s="304" t="s">
        <v>134</v>
      </c>
      <c r="E265" s="352">
        <v>90</v>
      </c>
      <c r="F265" s="313"/>
      <c r="G265" s="320" t="s">
        <v>173</v>
      </c>
      <c r="H265" s="337" t="s">
        <v>8</v>
      </c>
      <c r="I265" s="185">
        <v>42979</v>
      </c>
      <c r="J265" s="357" t="s">
        <v>272</v>
      </c>
    </row>
    <row r="266" spans="2:10" x14ac:dyDescent="0.3">
      <c r="B266" s="291">
        <v>8503</v>
      </c>
      <c r="C266" s="299" t="s">
        <v>97</v>
      </c>
      <c r="D266" s="304" t="s">
        <v>134</v>
      </c>
      <c r="E266" s="352">
        <v>178.6</v>
      </c>
      <c r="F266" s="313"/>
      <c r="G266" s="320" t="s">
        <v>168</v>
      </c>
      <c r="H266" s="337" t="s">
        <v>357</v>
      </c>
      <c r="I266" s="185">
        <v>42979</v>
      </c>
      <c r="J266" s="357" t="s">
        <v>272</v>
      </c>
    </row>
    <row r="267" spans="2:10" x14ac:dyDescent="0.3">
      <c r="B267" s="291">
        <v>8504</v>
      </c>
      <c r="C267" s="299" t="s">
        <v>97</v>
      </c>
      <c r="D267" s="304" t="s">
        <v>134</v>
      </c>
      <c r="E267" s="352">
        <v>243.2</v>
      </c>
      <c r="F267" s="313"/>
      <c r="G267" s="320" t="s">
        <v>179</v>
      </c>
      <c r="H267" s="337" t="s">
        <v>358</v>
      </c>
      <c r="I267" s="185">
        <v>42979</v>
      </c>
      <c r="J267" s="357" t="s">
        <v>272</v>
      </c>
    </row>
    <row r="268" spans="2:10" x14ac:dyDescent="0.3">
      <c r="B268" s="291">
        <v>8510</v>
      </c>
      <c r="C268" s="299" t="s">
        <v>98</v>
      </c>
      <c r="D268" s="304" t="s">
        <v>134</v>
      </c>
      <c r="E268" s="352">
        <v>7.2</v>
      </c>
      <c r="F268" s="313"/>
      <c r="G268" s="320" t="s">
        <v>222</v>
      </c>
      <c r="H268" s="337" t="s">
        <v>772</v>
      </c>
      <c r="I268" s="185">
        <v>42979</v>
      </c>
      <c r="J268" s="357" t="s">
        <v>273</v>
      </c>
    </row>
    <row r="269" spans="2:10" x14ac:dyDescent="0.3">
      <c r="B269" s="291">
        <v>8511</v>
      </c>
      <c r="C269" s="299" t="s">
        <v>98</v>
      </c>
      <c r="D269" s="304" t="s">
        <v>134</v>
      </c>
      <c r="E269" s="352">
        <v>12</v>
      </c>
      <c r="F269" s="313"/>
      <c r="G269" s="320" t="s">
        <v>164</v>
      </c>
      <c r="H269" s="337" t="s">
        <v>773</v>
      </c>
      <c r="I269" s="185">
        <v>42979</v>
      </c>
      <c r="J269" s="357" t="s">
        <v>273</v>
      </c>
    </row>
    <row r="270" spans="2:10" x14ac:dyDescent="0.3">
      <c r="B270" s="291">
        <v>8512</v>
      </c>
      <c r="C270" s="299" t="s">
        <v>98</v>
      </c>
      <c r="D270" s="304" t="s">
        <v>134</v>
      </c>
      <c r="E270" s="352">
        <v>25.1</v>
      </c>
      <c r="F270" s="313"/>
      <c r="G270" s="320" t="s">
        <v>171</v>
      </c>
      <c r="H270" s="337" t="s">
        <v>707</v>
      </c>
      <c r="I270" s="185">
        <v>42979</v>
      </c>
      <c r="J270" s="357" t="s">
        <v>273</v>
      </c>
    </row>
    <row r="271" spans="2:10" x14ac:dyDescent="0.3">
      <c r="B271" s="291">
        <v>8513</v>
      </c>
      <c r="C271" s="299" t="s">
        <v>99</v>
      </c>
      <c r="D271" s="304" t="s">
        <v>134</v>
      </c>
      <c r="E271" s="352">
        <v>33.5</v>
      </c>
      <c r="F271" s="313"/>
      <c r="G271" s="320" t="s">
        <v>145</v>
      </c>
      <c r="H271" s="338"/>
      <c r="I271" s="185">
        <v>42979</v>
      </c>
      <c r="J271" s="358"/>
    </row>
    <row r="272" spans="2:10" x14ac:dyDescent="0.3">
      <c r="B272" s="291">
        <v>8514</v>
      </c>
      <c r="C272" s="299" t="s">
        <v>99</v>
      </c>
      <c r="D272" s="304" t="s">
        <v>134</v>
      </c>
      <c r="E272" s="352">
        <v>63</v>
      </c>
      <c r="F272" s="313"/>
      <c r="G272" s="320" t="s">
        <v>173</v>
      </c>
      <c r="H272" s="338"/>
      <c r="I272" s="185">
        <v>42979</v>
      </c>
      <c r="J272" s="358"/>
    </row>
    <row r="273" spans="2:10" x14ac:dyDescent="0.3">
      <c r="B273" s="291">
        <v>8517</v>
      </c>
      <c r="C273" s="299" t="s">
        <v>100</v>
      </c>
      <c r="D273" s="304" t="s">
        <v>134</v>
      </c>
      <c r="E273" s="352">
        <v>1.66</v>
      </c>
      <c r="F273" s="313"/>
      <c r="G273" s="322"/>
      <c r="H273" s="337" t="s">
        <v>774</v>
      </c>
      <c r="I273" s="185">
        <v>42979</v>
      </c>
      <c r="J273" s="357" t="s">
        <v>274</v>
      </c>
    </row>
    <row r="274" spans="2:10" x14ac:dyDescent="0.3">
      <c r="B274" s="291">
        <v>8518</v>
      </c>
      <c r="C274" s="299" t="s">
        <v>101</v>
      </c>
      <c r="D274" s="304" t="s">
        <v>134</v>
      </c>
      <c r="E274" s="352">
        <v>1.84</v>
      </c>
      <c r="F274" s="313"/>
      <c r="G274" s="322"/>
      <c r="H274" s="337" t="s">
        <v>775</v>
      </c>
      <c r="I274" s="185">
        <v>42979</v>
      </c>
      <c r="J274" s="357" t="s">
        <v>274</v>
      </c>
    </row>
    <row r="275" spans="2:10" x14ac:dyDescent="0.3">
      <c r="B275" s="291">
        <v>8521</v>
      </c>
      <c r="C275" s="299" t="s">
        <v>102</v>
      </c>
      <c r="D275" s="304" t="s">
        <v>134</v>
      </c>
      <c r="E275" s="352">
        <v>107.15</v>
      </c>
      <c r="F275" s="313"/>
      <c r="G275" s="320" t="s">
        <v>153</v>
      </c>
      <c r="H275" s="337" t="s">
        <v>399</v>
      </c>
      <c r="I275" s="185">
        <v>42979</v>
      </c>
      <c r="J275" s="357" t="s">
        <v>275</v>
      </c>
    </row>
    <row r="276" spans="2:10" x14ac:dyDescent="0.3">
      <c r="B276" s="291">
        <v>8522</v>
      </c>
      <c r="C276" s="299" t="s">
        <v>102</v>
      </c>
      <c r="D276" s="304" t="s">
        <v>134</v>
      </c>
      <c r="E276" s="352">
        <v>155.5</v>
      </c>
      <c r="F276" s="313"/>
      <c r="G276" s="320" t="s">
        <v>224</v>
      </c>
      <c r="H276" s="337" t="s">
        <v>400</v>
      </c>
      <c r="I276" s="185">
        <v>42979</v>
      </c>
      <c r="J276" s="357" t="s">
        <v>275</v>
      </c>
    </row>
    <row r="277" spans="2:10" x14ac:dyDescent="0.3">
      <c r="B277" s="291">
        <v>8523</v>
      </c>
      <c r="C277" s="299" t="s">
        <v>102</v>
      </c>
      <c r="D277" s="304" t="s">
        <v>134</v>
      </c>
      <c r="E277" s="352">
        <v>270</v>
      </c>
      <c r="F277" s="313"/>
      <c r="G277" s="320" t="s">
        <v>225</v>
      </c>
      <c r="H277" s="337" t="s">
        <v>401</v>
      </c>
      <c r="I277" s="185">
        <v>42979</v>
      </c>
      <c r="J277" s="357" t="s">
        <v>275</v>
      </c>
    </row>
    <row r="278" spans="2:10" x14ac:dyDescent="0.3">
      <c r="B278" s="291">
        <v>8524</v>
      </c>
      <c r="C278" s="299" t="s">
        <v>102</v>
      </c>
      <c r="D278" s="304" t="s">
        <v>134</v>
      </c>
      <c r="E278" s="352">
        <v>265.7</v>
      </c>
      <c r="F278" s="313"/>
      <c r="G278" s="320" t="s">
        <v>226</v>
      </c>
      <c r="H278" s="337" t="s">
        <v>402</v>
      </c>
      <c r="I278" s="185">
        <v>42979</v>
      </c>
      <c r="J278" s="357" t="s">
        <v>275</v>
      </c>
    </row>
    <row r="279" spans="2:10" x14ac:dyDescent="0.3">
      <c r="B279" s="291">
        <v>8540</v>
      </c>
      <c r="C279" s="299" t="s">
        <v>103</v>
      </c>
      <c r="D279" s="304" t="s">
        <v>134</v>
      </c>
      <c r="E279" s="352">
        <v>14.15</v>
      </c>
      <c r="F279" s="313"/>
      <c r="G279" s="320" t="s">
        <v>164</v>
      </c>
      <c r="H279" s="337" t="s">
        <v>776</v>
      </c>
      <c r="I279" s="185">
        <v>42979</v>
      </c>
      <c r="J279" s="357" t="s">
        <v>276</v>
      </c>
    </row>
    <row r="280" spans="2:10" x14ac:dyDescent="0.3">
      <c r="B280" s="291">
        <v>8541</v>
      </c>
      <c r="C280" s="299" t="s">
        <v>103</v>
      </c>
      <c r="D280" s="304" t="s">
        <v>134</v>
      </c>
      <c r="E280" s="352">
        <v>37</v>
      </c>
      <c r="F280" s="313"/>
      <c r="G280" s="320" t="s">
        <v>171</v>
      </c>
      <c r="H280" s="337" t="s">
        <v>777</v>
      </c>
      <c r="I280" s="185">
        <v>42979</v>
      </c>
      <c r="J280" s="357" t="s">
        <v>276</v>
      </c>
    </row>
    <row r="281" spans="2:10" x14ac:dyDescent="0.3">
      <c r="B281" s="291">
        <v>8542</v>
      </c>
      <c r="C281" s="299" t="s">
        <v>103</v>
      </c>
      <c r="D281" s="304" t="s">
        <v>134</v>
      </c>
      <c r="E281" s="352">
        <v>36.049999999999997</v>
      </c>
      <c r="F281" s="313"/>
      <c r="G281" s="320" t="s">
        <v>220</v>
      </c>
      <c r="H281" s="337" t="s">
        <v>778</v>
      </c>
      <c r="I281" s="185">
        <v>42979</v>
      </c>
      <c r="J281" s="357" t="s">
        <v>276</v>
      </c>
    </row>
    <row r="282" spans="2:10" x14ac:dyDescent="0.3">
      <c r="B282" s="291">
        <v>8550</v>
      </c>
      <c r="C282" s="299" t="s">
        <v>104</v>
      </c>
      <c r="D282" s="304" t="s">
        <v>134</v>
      </c>
      <c r="E282" s="352">
        <v>34.6</v>
      </c>
      <c r="F282" s="312" t="s">
        <v>616</v>
      </c>
      <c r="G282" s="320" t="s">
        <v>144</v>
      </c>
      <c r="H282" s="337" t="s">
        <v>779</v>
      </c>
      <c r="I282" s="185">
        <v>42979</v>
      </c>
      <c r="J282" s="357" t="s">
        <v>258</v>
      </c>
    </row>
    <row r="283" spans="2:10" x14ac:dyDescent="0.3">
      <c r="B283" s="291">
        <v>8551</v>
      </c>
      <c r="C283" s="299" t="s">
        <v>104</v>
      </c>
      <c r="D283" s="304" t="s">
        <v>134</v>
      </c>
      <c r="E283" s="352">
        <v>94</v>
      </c>
      <c r="F283" s="312" t="s">
        <v>616</v>
      </c>
      <c r="G283" s="320" t="s">
        <v>173</v>
      </c>
      <c r="H283" s="337" t="s">
        <v>780</v>
      </c>
      <c r="I283" s="185">
        <v>42979</v>
      </c>
      <c r="J283" s="357" t="s">
        <v>258</v>
      </c>
    </row>
    <row r="284" spans="2:10" x14ac:dyDescent="0.3">
      <c r="B284" s="291">
        <v>8552</v>
      </c>
      <c r="C284" s="299" t="s">
        <v>104</v>
      </c>
      <c r="D284" s="304" t="s">
        <v>134</v>
      </c>
      <c r="E284" s="352">
        <v>142.5</v>
      </c>
      <c r="F284" s="312" t="s">
        <v>616</v>
      </c>
      <c r="G284" s="320" t="s">
        <v>227</v>
      </c>
      <c r="H284" s="337" t="s">
        <v>781</v>
      </c>
      <c r="I284" s="185">
        <v>42979</v>
      </c>
      <c r="J284" s="357" t="s">
        <v>258</v>
      </c>
    </row>
    <row r="285" spans="2:10" x14ac:dyDescent="0.3">
      <c r="B285" s="291">
        <v>8553</v>
      </c>
      <c r="C285" s="299" t="s">
        <v>104</v>
      </c>
      <c r="D285" s="304" t="s">
        <v>134</v>
      </c>
      <c r="E285" s="352">
        <v>154.80000000000001</v>
      </c>
      <c r="F285" s="312" t="s">
        <v>616</v>
      </c>
      <c r="G285" s="320" t="s">
        <v>182</v>
      </c>
      <c r="H285" s="337" t="s">
        <v>782</v>
      </c>
      <c r="I285" s="185">
        <v>42979</v>
      </c>
      <c r="J285" s="357" t="s">
        <v>258</v>
      </c>
    </row>
    <row r="286" spans="2:10" x14ac:dyDescent="0.3">
      <c r="B286" s="291">
        <v>8558</v>
      </c>
      <c r="C286" s="299" t="s">
        <v>105</v>
      </c>
      <c r="D286" s="304" t="s">
        <v>134</v>
      </c>
      <c r="E286" s="352">
        <v>2.8</v>
      </c>
      <c r="F286" s="313"/>
      <c r="G286" s="320" t="s">
        <v>149</v>
      </c>
      <c r="H286" s="337" t="s">
        <v>252</v>
      </c>
      <c r="I286" s="185">
        <v>42979</v>
      </c>
      <c r="J286" s="357" t="s">
        <v>277</v>
      </c>
    </row>
    <row r="287" spans="2:10" x14ac:dyDescent="0.3">
      <c r="B287" s="291">
        <v>8559</v>
      </c>
      <c r="C287" s="299" t="s">
        <v>105</v>
      </c>
      <c r="D287" s="304" t="s">
        <v>134</v>
      </c>
      <c r="E287" s="352">
        <v>14.1</v>
      </c>
      <c r="F287" s="313"/>
      <c r="G287" s="320" t="s">
        <v>215</v>
      </c>
      <c r="H287" s="337" t="s">
        <v>9</v>
      </c>
      <c r="I287" s="185">
        <v>42979</v>
      </c>
      <c r="J287" s="357" t="s">
        <v>277</v>
      </c>
    </row>
    <row r="288" spans="2:10" x14ac:dyDescent="0.3">
      <c r="B288" s="291">
        <v>8560</v>
      </c>
      <c r="C288" s="299" t="s">
        <v>106</v>
      </c>
      <c r="D288" s="304" t="s">
        <v>134</v>
      </c>
      <c r="E288" s="352">
        <v>234</v>
      </c>
      <c r="F288" s="313"/>
      <c r="G288" s="320" t="s">
        <v>182</v>
      </c>
      <c r="H288" s="337" t="s">
        <v>783</v>
      </c>
      <c r="I288" s="185">
        <v>42979</v>
      </c>
      <c r="J288" s="357" t="s">
        <v>258</v>
      </c>
    </row>
    <row r="289" spans="2:10" x14ac:dyDescent="0.3">
      <c r="B289" s="291">
        <v>8561</v>
      </c>
      <c r="C289" s="299" t="s">
        <v>106</v>
      </c>
      <c r="D289" s="304" t="s">
        <v>134</v>
      </c>
      <c r="E289" s="352">
        <v>255</v>
      </c>
      <c r="F289" s="313"/>
      <c r="G289" s="320" t="s">
        <v>143</v>
      </c>
      <c r="H289" s="337" t="s">
        <v>784</v>
      </c>
      <c r="I289" s="185">
        <v>42979</v>
      </c>
      <c r="J289" s="357" t="s">
        <v>258</v>
      </c>
    </row>
    <row r="290" spans="2:10" x14ac:dyDescent="0.3">
      <c r="B290" s="291">
        <v>8562</v>
      </c>
      <c r="C290" s="299" t="s">
        <v>106</v>
      </c>
      <c r="D290" s="304" t="s">
        <v>134</v>
      </c>
      <c r="E290" s="352">
        <v>284</v>
      </c>
      <c r="F290" s="313"/>
      <c r="G290" s="320" t="s">
        <v>226</v>
      </c>
      <c r="H290" s="337" t="s">
        <v>785</v>
      </c>
      <c r="I290" s="185">
        <v>42979</v>
      </c>
      <c r="J290" s="357" t="s">
        <v>258</v>
      </c>
    </row>
    <row r="291" spans="2:10" ht="19.2" x14ac:dyDescent="0.3">
      <c r="B291" s="298">
        <v>8569</v>
      </c>
      <c r="C291" s="302" t="s">
        <v>513</v>
      </c>
      <c r="D291" s="308" t="s">
        <v>134</v>
      </c>
      <c r="E291" s="356">
        <v>3.45</v>
      </c>
      <c r="F291" s="316" t="s">
        <v>617</v>
      </c>
      <c r="G291" s="333">
        <v>5.5</v>
      </c>
      <c r="H291" s="342" t="s">
        <v>786</v>
      </c>
      <c r="I291" s="185">
        <v>42979</v>
      </c>
      <c r="J291" s="362" t="s">
        <v>896</v>
      </c>
    </row>
    <row r="292" spans="2:10" ht="28.8" x14ac:dyDescent="0.3">
      <c r="B292" s="292">
        <v>8570</v>
      </c>
      <c r="C292" s="300" t="s">
        <v>107</v>
      </c>
      <c r="D292" s="307" t="s">
        <v>134</v>
      </c>
      <c r="E292" s="353">
        <v>22.15</v>
      </c>
      <c r="F292" s="312" t="s">
        <v>618</v>
      </c>
      <c r="G292" s="325" t="s">
        <v>216</v>
      </c>
      <c r="H292" s="340" t="s">
        <v>387</v>
      </c>
      <c r="I292" s="185">
        <v>42979</v>
      </c>
      <c r="J292" s="359" t="s">
        <v>897</v>
      </c>
    </row>
    <row r="293" spans="2:10" ht="19.2" x14ac:dyDescent="0.3">
      <c r="B293" s="292">
        <v>8571</v>
      </c>
      <c r="C293" s="300" t="s">
        <v>107</v>
      </c>
      <c r="D293" s="307" t="s">
        <v>134</v>
      </c>
      <c r="E293" s="353">
        <v>29.5</v>
      </c>
      <c r="F293" s="312" t="s">
        <v>618</v>
      </c>
      <c r="G293" s="325" t="s">
        <v>209</v>
      </c>
      <c r="H293" s="339" t="s">
        <v>391</v>
      </c>
      <c r="I293" s="185">
        <v>42979</v>
      </c>
      <c r="J293" s="359" t="s">
        <v>897</v>
      </c>
    </row>
    <row r="294" spans="2:10" ht="28.8" x14ac:dyDescent="0.3">
      <c r="B294" s="292">
        <v>8572</v>
      </c>
      <c r="C294" s="300" t="s">
        <v>107</v>
      </c>
      <c r="D294" s="307" t="s">
        <v>134</v>
      </c>
      <c r="E294" s="353">
        <v>38.6</v>
      </c>
      <c r="F294" s="312" t="s">
        <v>618</v>
      </c>
      <c r="G294" s="325" t="s">
        <v>217</v>
      </c>
      <c r="H294" s="340" t="s">
        <v>388</v>
      </c>
      <c r="I294" s="185">
        <v>42979</v>
      </c>
      <c r="J294" s="359" t="s">
        <v>897</v>
      </c>
    </row>
    <row r="295" spans="2:10" ht="38.4" x14ac:dyDescent="0.3">
      <c r="B295" s="292">
        <v>8573</v>
      </c>
      <c r="C295" s="300" t="s">
        <v>107</v>
      </c>
      <c r="D295" s="307" t="s">
        <v>134</v>
      </c>
      <c r="E295" s="353">
        <v>47.77</v>
      </c>
      <c r="F295" s="312" t="s">
        <v>618</v>
      </c>
      <c r="G295" s="325" t="s">
        <v>228</v>
      </c>
      <c r="H295" s="340" t="s">
        <v>398</v>
      </c>
      <c r="I295" s="185">
        <v>42979</v>
      </c>
      <c r="J295" s="359" t="s">
        <v>897</v>
      </c>
    </row>
    <row r="296" spans="2:10" ht="19.2" x14ac:dyDescent="0.3">
      <c r="B296" s="292">
        <v>8580</v>
      </c>
      <c r="C296" s="300" t="s">
        <v>514</v>
      </c>
      <c r="D296" s="307" t="s">
        <v>134</v>
      </c>
      <c r="E296" s="353">
        <v>14.76</v>
      </c>
      <c r="F296" s="312" t="s">
        <v>619</v>
      </c>
      <c r="G296" s="322"/>
      <c r="H296" s="339" t="s">
        <v>787</v>
      </c>
      <c r="I296" s="185">
        <v>42979</v>
      </c>
      <c r="J296" s="359" t="s">
        <v>898</v>
      </c>
    </row>
    <row r="297" spans="2:10" ht="19.2" x14ac:dyDescent="0.3">
      <c r="B297" s="292">
        <v>8581</v>
      </c>
      <c r="C297" s="300" t="s">
        <v>514</v>
      </c>
      <c r="D297" s="307" t="s">
        <v>134</v>
      </c>
      <c r="E297" s="353">
        <v>21.3</v>
      </c>
      <c r="F297" s="312" t="s">
        <v>620</v>
      </c>
      <c r="G297" s="322"/>
      <c r="H297" s="339" t="s">
        <v>788</v>
      </c>
      <c r="I297" s="185">
        <v>42979</v>
      </c>
      <c r="J297" s="359" t="s">
        <v>898</v>
      </c>
    </row>
    <row r="298" spans="2:10" ht="19.2" x14ac:dyDescent="0.3">
      <c r="B298" s="292">
        <v>8582</v>
      </c>
      <c r="C298" s="300" t="s">
        <v>514</v>
      </c>
      <c r="D298" s="307" t="s">
        <v>134</v>
      </c>
      <c r="E298" s="353">
        <v>30.15</v>
      </c>
      <c r="F298" s="312" t="s">
        <v>620</v>
      </c>
      <c r="G298" s="322"/>
      <c r="H298" s="339" t="s">
        <v>789</v>
      </c>
      <c r="I298" s="185">
        <v>42979</v>
      </c>
      <c r="J298" s="359" t="s">
        <v>898</v>
      </c>
    </row>
    <row r="299" spans="2:10" ht="27.6" x14ac:dyDescent="0.3">
      <c r="B299" s="291">
        <v>8583</v>
      </c>
      <c r="C299" s="299" t="s">
        <v>515</v>
      </c>
      <c r="D299" s="305" t="s">
        <v>134</v>
      </c>
      <c r="E299" s="352">
        <v>41.6</v>
      </c>
      <c r="F299" s="344" t="s">
        <v>790</v>
      </c>
      <c r="G299" s="343">
        <v>300</v>
      </c>
      <c r="H299" s="184"/>
      <c r="I299" s="185">
        <v>42979</v>
      </c>
    </row>
    <row r="300" spans="2:10" x14ac:dyDescent="0.3">
      <c r="B300" s="291">
        <v>8584</v>
      </c>
      <c r="C300" s="299" t="s">
        <v>515</v>
      </c>
      <c r="D300" s="305" t="s">
        <v>134</v>
      </c>
      <c r="E300" s="352">
        <v>83.2</v>
      </c>
      <c r="F300" s="345" t="s">
        <v>791</v>
      </c>
      <c r="G300" s="319">
        <v>280</v>
      </c>
      <c r="H300" s="184"/>
      <c r="I300" s="185">
        <v>42979</v>
      </c>
    </row>
    <row r="301" spans="2:10" ht="19.2" x14ac:dyDescent="0.3">
      <c r="B301" s="292">
        <v>8590</v>
      </c>
      <c r="C301" s="300" t="s">
        <v>108</v>
      </c>
      <c r="D301" s="307" t="s">
        <v>134</v>
      </c>
      <c r="E301" s="353">
        <v>11.36</v>
      </c>
      <c r="F301" s="312" t="s">
        <v>601</v>
      </c>
      <c r="G301" s="322"/>
      <c r="H301" s="349" t="s">
        <v>403</v>
      </c>
      <c r="I301" s="185">
        <v>42979</v>
      </c>
      <c r="J301" s="365" t="s">
        <v>258</v>
      </c>
    </row>
    <row r="302" spans="2:10" ht="19.2" x14ac:dyDescent="0.3">
      <c r="B302" s="292">
        <v>8591</v>
      </c>
      <c r="C302" s="300" t="s">
        <v>108</v>
      </c>
      <c r="D302" s="307" t="s">
        <v>134</v>
      </c>
      <c r="E302" s="353">
        <v>13.1</v>
      </c>
      <c r="F302" s="312" t="s">
        <v>601</v>
      </c>
      <c r="G302" s="322"/>
      <c r="H302" s="349" t="s">
        <v>404</v>
      </c>
      <c r="I302" s="185">
        <v>42979</v>
      </c>
      <c r="J302" s="365" t="s">
        <v>258</v>
      </c>
    </row>
    <row r="303" spans="2:10" x14ac:dyDescent="0.3">
      <c r="B303" s="291">
        <v>8600</v>
      </c>
      <c r="C303" s="299" t="s">
        <v>109</v>
      </c>
      <c r="D303" s="305" t="s">
        <v>134</v>
      </c>
      <c r="E303" s="352">
        <v>14.15</v>
      </c>
      <c r="F303" s="313"/>
      <c r="G303" s="322"/>
      <c r="H303" s="347" t="s">
        <v>792</v>
      </c>
      <c r="I303" s="185">
        <v>42979</v>
      </c>
      <c r="J303" s="363" t="s">
        <v>258</v>
      </c>
    </row>
    <row r="304" spans="2:10" x14ac:dyDescent="0.3">
      <c r="B304" s="291">
        <v>8601</v>
      </c>
      <c r="C304" s="299" t="s">
        <v>109</v>
      </c>
      <c r="D304" s="305" t="s">
        <v>134</v>
      </c>
      <c r="E304" s="352">
        <v>15.5</v>
      </c>
      <c r="F304" s="313"/>
      <c r="G304" s="322"/>
      <c r="H304" s="347" t="s">
        <v>793</v>
      </c>
      <c r="I304" s="185">
        <v>42979</v>
      </c>
      <c r="J304" s="363" t="s">
        <v>258</v>
      </c>
    </row>
    <row r="305" spans="2:10" x14ac:dyDescent="0.3">
      <c r="B305" s="291">
        <v>8602</v>
      </c>
      <c r="C305" s="299" t="s">
        <v>109</v>
      </c>
      <c r="D305" s="305" t="s">
        <v>134</v>
      </c>
      <c r="E305" s="352">
        <v>18.850000000000001</v>
      </c>
      <c r="F305" s="313"/>
      <c r="G305" s="322"/>
      <c r="H305" s="347" t="s">
        <v>794</v>
      </c>
      <c r="I305" s="185">
        <v>42979</v>
      </c>
      <c r="J305" s="363" t="s">
        <v>258</v>
      </c>
    </row>
    <row r="306" spans="2:10" x14ac:dyDescent="0.3">
      <c r="B306" s="291">
        <v>8603</v>
      </c>
      <c r="C306" s="299" t="s">
        <v>109</v>
      </c>
      <c r="D306" s="305" t="s">
        <v>134</v>
      </c>
      <c r="E306" s="352">
        <v>28.35</v>
      </c>
      <c r="F306" s="313"/>
      <c r="G306" s="322"/>
      <c r="H306" s="347" t="s">
        <v>795</v>
      </c>
      <c r="I306" s="185">
        <v>42979</v>
      </c>
      <c r="J306" s="363" t="s">
        <v>258</v>
      </c>
    </row>
    <row r="307" spans="2:10" x14ac:dyDescent="0.3">
      <c r="B307" s="292">
        <v>8610</v>
      </c>
      <c r="C307" s="300" t="s">
        <v>110</v>
      </c>
      <c r="D307" s="307" t="s">
        <v>134</v>
      </c>
      <c r="E307" s="353">
        <v>13.5</v>
      </c>
      <c r="F307" s="312" t="s">
        <v>621</v>
      </c>
      <c r="G307" s="322"/>
      <c r="H307" s="349" t="s">
        <v>789</v>
      </c>
      <c r="I307" s="185">
        <v>42979</v>
      </c>
      <c r="J307" s="365" t="s">
        <v>898</v>
      </c>
    </row>
    <row r="308" spans="2:10" x14ac:dyDescent="0.3">
      <c r="B308" s="292">
        <v>8611</v>
      </c>
      <c r="C308" s="300" t="s">
        <v>110</v>
      </c>
      <c r="D308" s="307" t="s">
        <v>134</v>
      </c>
      <c r="E308" s="353">
        <v>16.55</v>
      </c>
      <c r="F308" s="312" t="s">
        <v>621</v>
      </c>
      <c r="G308" s="322"/>
      <c r="H308" s="349" t="s">
        <v>796</v>
      </c>
      <c r="I308" s="185">
        <v>42979</v>
      </c>
      <c r="J308" s="365" t="s">
        <v>898</v>
      </c>
    </row>
    <row r="309" spans="2:10" x14ac:dyDescent="0.3">
      <c r="B309" s="292">
        <v>8612</v>
      </c>
      <c r="C309" s="300" t="s">
        <v>110</v>
      </c>
      <c r="D309" s="307" t="s">
        <v>134</v>
      </c>
      <c r="E309" s="353">
        <v>19.2</v>
      </c>
      <c r="F309" s="312" t="s">
        <v>621</v>
      </c>
      <c r="G309" s="322"/>
      <c r="H309" s="349" t="s">
        <v>797</v>
      </c>
      <c r="I309" s="185">
        <v>42979</v>
      </c>
      <c r="J309" s="365" t="s">
        <v>898</v>
      </c>
    </row>
    <row r="310" spans="2:10" x14ac:dyDescent="0.3">
      <c r="B310" s="292">
        <v>8613</v>
      </c>
      <c r="C310" s="300" t="s">
        <v>110</v>
      </c>
      <c r="D310" s="307" t="s">
        <v>134</v>
      </c>
      <c r="E310" s="353">
        <v>23.77</v>
      </c>
      <c r="F310" s="312" t="s">
        <v>621</v>
      </c>
      <c r="G310" s="322"/>
      <c r="H310" s="349" t="s">
        <v>798</v>
      </c>
      <c r="I310" s="185">
        <v>42979</v>
      </c>
      <c r="J310" s="365" t="s">
        <v>898</v>
      </c>
    </row>
    <row r="311" spans="2:10" x14ac:dyDescent="0.3">
      <c r="B311" s="291">
        <v>8614</v>
      </c>
      <c r="C311" s="299" t="s">
        <v>516</v>
      </c>
      <c r="D311" s="305" t="s">
        <v>134</v>
      </c>
      <c r="E311" s="352">
        <v>33.35</v>
      </c>
      <c r="F311" s="313"/>
      <c r="G311" s="319">
        <v>175</v>
      </c>
      <c r="H311" s="348"/>
      <c r="I311" s="185">
        <v>42979</v>
      </c>
      <c r="J311" s="363" t="s">
        <v>899</v>
      </c>
    </row>
    <row r="312" spans="2:10" x14ac:dyDescent="0.3">
      <c r="B312" s="291">
        <v>8620</v>
      </c>
      <c r="C312" s="299" t="s">
        <v>111</v>
      </c>
      <c r="D312" s="305" t="s">
        <v>134</v>
      </c>
      <c r="E312" s="352">
        <v>95.35</v>
      </c>
      <c r="F312" s="313"/>
      <c r="G312" s="320" t="s">
        <v>229</v>
      </c>
      <c r="H312" s="348"/>
      <c r="I312" s="185">
        <v>42979</v>
      </c>
      <c r="J312" s="364"/>
    </row>
    <row r="313" spans="2:10" x14ac:dyDescent="0.3">
      <c r="B313" s="291">
        <v>8621</v>
      </c>
      <c r="C313" s="299" t="s">
        <v>111</v>
      </c>
      <c r="D313" s="305" t="s">
        <v>134</v>
      </c>
      <c r="E313" s="352">
        <v>143.65</v>
      </c>
      <c r="F313" s="313"/>
      <c r="G313" s="320" t="s">
        <v>230</v>
      </c>
      <c r="H313" s="348"/>
      <c r="I313" s="185">
        <v>42979</v>
      </c>
      <c r="J313" s="364"/>
    </row>
    <row r="314" spans="2:10" x14ac:dyDescent="0.3">
      <c r="B314" s="291">
        <v>8622</v>
      </c>
      <c r="C314" s="299" t="s">
        <v>111</v>
      </c>
      <c r="D314" s="305" t="s">
        <v>134</v>
      </c>
      <c r="E314" s="352">
        <v>183.6</v>
      </c>
      <c r="F314" s="313"/>
      <c r="G314" s="320" t="s">
        <v>231</v>
      </c>
      <c r="H314" s="348"/>
      <c r="I314" s="185">
        <v>42979</v>
      </c>
      <c r="J314" s="364"/>
    </row>
    <row r="315" spans="2:10" x14ac:dyDescent="0.3">
      <c r="B315" s="291">
        <v>8623</v>
      </c>
      <c r="C315" s="299" t="s">
        <v>111</v>
      </c>
      <c r="D315" s="305" t="s">
        <v>134</v>
      </c>
      <c r="E315" s="352">
        <v>322</v>
      </c>
      <c r="F315" s="313"/>
      <c r="G315" s="320" t="s">
        <v>192</v>
      </c>
      <c r="H315" s="348"/>
      <c r="I315" s="185">
        <v>42979</v>
      </c>
      <c r="J315" s="364"/>
    </row>
    <row r="316" spans="2:10" x14ac:dyDescent="0.3">
      <c r="B316" s="291">
        <v>8627</v>
      </c>
      <c r="C316" s="299" t="s">
        <v>517</v>
      </c>
      <c r="D316" s="305" t="s">
        <v>134</v>
      </c>
      <c r="E316" s="352">
        <v>57.36</v>
      </c>
      <c r="F316" s="313"/>
      <c r="G316" s="319">
        <v>630</v>
      </c>
      <c r="H316" s="348"/>
      <c r="I316" s="185">
        <v>42979</v>
      </c>
      <c r="J316" s="363" t="s">
        <v>900</v>
      </c>
    </row>
    <row r="317" spans="2:10" x14ac:dyDescent="0.3">
      <c r="B317" s="291">
        <v>8628</v>
      </c>
      <c r="C317" s="299" t="s">
        <v>518</v>
      </c>
      <c r="D317" s="305" t="s">
        <v>134</v>
      </c>
      <c r="E317" s="352">
        <v>47</v>
      </c>
      <c r="F317" s="313"/>
      <c r="G317" s="319">
        <v>102</v>
      </c>
      <c r="H317" s="348"/>
      <c r="I317" s="185">
        <v>42979</v>
      </c>
      <c r="J317" s="363" t="s">
        <v>901</v>
      </c>
    </row>
    <row r="318" spans="2:10" x14ac:dyDescent="0.3">
      <c r="B318" s="291">
        <v>8629</v>
      </c>
      <c r="C318" s="299" t="s">
        <v>518</v>
      </c>
      <c r="D318" s="305" t="s">
        <v>134</v>
      </c>
      <c r="E318" s="352">
        <v>45</v>
      </c>
      <c r="F318" s="313"/>
      <c r="G318" s="319">
        <v>110</v>
      </c>
      <c r="H318" s="348"/>
      <c r="I318" s="185">
        <v>42979</v>
      </c>
      <c r="J318" s="363" t="s">
        <v>902</v>
      </c>
    </row>
    <row r="319" spans="2:10" ht="19.2" x14ac:dyDescent="0.3">
      <c r="B319" s="292">
        <v>8630</v>
      </c>
      <c r="C319" s="300" t="s">
        <v>112</v>
      </c>
      <c r="D319" s="307" t="s">
        <v>134</v>
      </c>
      <c r="E319" s="353">
        <v>14</v>
      </c>
      <c r="F319" s="315" t="s">
        <v>622</v>
      </c>
      <c r="G319" s="325" t="s">
        <v>137</v>
      </c>
      <c r="H319" s="349" t="s">
        <v>799</v>
      </c>
      <c r="I319" s="185">
        <v>42979</v>
      </c>
      <c r="J319" s="365" t="s">
        <v>28</v>
      </c>
    </row>
    <row r="320" spans="2:10" ht="19.2" x14ac:dyDescent="0.3">
      <c r="B320" s="292">
        <v>8631</v>
      </c>
      <c r="C320" s="300" t="s">
        <v>112</v>
      </c>
      <c r="D320" s="307" t="s">
        <v>134</v>
      </c>
      <c r="E320" s="353">
        <v>19.8</v>
      </c>
      <c r="F320" s="315" t="s">
        <v>623</v>
      </c>
      <c r="G320" s="325" t="s">
        <v>138</v>
      </c>
      <c r="H320" s="349" t="s">
        <v>800</v>
      </c>
      <c r="I320" s="185">
        <v>42979</v>
      </c>
      <c r="J320" s="365" t="s">
        <v>28</v>
      </c>
    </row>
    <row r="321" spans="2:10" ht="19.2" x14ac:dyDescent="0.3">
      <c r="B321" s="292">
        <v>8632</v>
      </c>
      <c r="C321" s="300" t="s">
        <v>112</v>
      </c>
      <c r="D321" s="307" t="s">
        <v>134</v>
      </c>
      <c r="E321" s="353">
        <v>29.25</v>
      </c>
      <c r="F321" s="315" t="s">
        <v>622</v>
      </c>
      <c r="G321" s="325" t="s">
        <v>228</v>
      </c>
      <c r="H321" s="349" t="s">
        <v>801</v>
      </c>
      <c r="I321" s="185">
        <v>42979</v>
      </c>
      <c r="J321" s="365" t="s">
        <v>28</v>
      </c>
    </row>
    <row r="322" spans="2:10" x14ac:dyDescent="0.3">
      <c r="B322" s="291">
        <v>8633</v>
      </c>
      <c r="C322" s="299" t="s">
        <v>113</v>
      </c>
      <c r="D322" s="305" t="s">
        <v>134</v>
      </c>
      <c r="E322" s="352">
        <v>14.1</v>
      </c>
      <c r="F322" s="313"/>
      <c r="G322" s="320" t="s">
        <v>164</v>
      </c>
      <c r="H322" s="347" t="s">
        <v>802</v>
      </c>
      <c r="I322" s="185">
        <v>42979</v>
      </c>
      <c r="J322" s="363" t="s">
        <v>28</v>
      </c>
    </row>
    <row r="323" spans="2:10" x14ac:dyDescent="0.3">
      <c r="B323" s="291">
        <v>8634</v>
      </c>
      <c r="C323" s="299" t="s">
        <v>113</v>
      </c>
      <c r="D323" s="305" t="s">
        <v>134</v>
      </c>
      <c r="E323" s="352">
        <v>20.8</v>
      </c>
      <c r="F323" s="313"/>
      <c r="G323" s="320" t="s">
        <v>183</v>
      </c>
      <c r="H323" s="347" t="s">
        <v>803</v>
      </c>
      <c r="I323" s="185">
        <v>42979</v>
      </c>
      <c r="J323" s="363" t="s">
        <v>28</v>
      </c>
    </row>
    <row r="324" spans="2:10" x14ac:dyDescent="0.3">
      <c r="B324" s="291">
        <v>8635</v>
      </c>
      <c r="C324" s="299" t="s">
        <v>113</v>
      </c>
      <c r="D324" s="305" t="s">
        <v>134</v>
      </c>
      <c r="E324" s="352">
        <v>29.45</v>
      </c>
      <c r="F324" s="313"/>
      <c r="G324" s="320" t="s">
        <v>223</v>
      </c>
      <c r="H324" s="347" t="s">
        <v>804</v>
      </c>
      <c r="I324" s="185">
        <v>42979</v>
      </c>
      <c r="J324" s="363" t="s">
        <v>28</v>
      </c>
    </row>
    <row r="325" spans="2:10" ht="19.2" x14ac:dyDescent="0.3">
      <c r="B325" s="291">
        <v>8636</v>
      </c>
      <c r="C325" s="299" t="s">
        <v>102</v>
      </c>
      <c r="D325" s="305" t="s">
        <v>134</v>
      </c>
      <c r="E325" s="352">
        <v>239.85</v>
      </c>
      <c r="F325" s="313"/>
      <c r="G325" s="319">
        <v>563</v>
      </c>
      <c r="H325" s="347" t="s">
        <v>805</v>
      </c>
      <c r="I325" s="185">
        <v>42979</v>
      </c>
      <c r="J325" s="363" t="s">
        <v>903</v>
      </c>
    </row>
    <row r="326" spans="2:10" ht="19.2" x14ac:dyDescent="0.3">
      <c r="B326" s="291">
        <v>8637</v>
      </c>
      <c r="C326" s="299" t="s">
        <v>519</v>
      </c>
      <c r="D326" s="305" t="s">
        <v>134</v>
      </c>
      <c r="E326" s="352">
        <v>92.33</v>
      </c>
      <c r="F326" s="312" t="s">
        <v>624</v>
      </c>
      <c r="G326" s="319">
        <v>330</v>
      </c>
      <c r="H326" s="347" t="s">
        <v>806</v>
      </c>
      <c r="I326" s="185">
        <v>42979</v>
      </c>
      <c r="J326" s="363" t="s">
        <v>904</v>
      </c>
    </row>
    <row r="327" spans="2:10" x14ac:dyDescent="0.3">
      <c r="B327" s="292">
        <v>8638</v>
      </c>
      <c r="C327" s="300" t="s">
        <v>520</v>
      </c>
      <c r="D327" s="307" t="s">
        <v>134</v>
      </c>
      <c r="E327" s="353">
        <v>15.4</v>
      </c>
      <c r="F327" s="313"/>
      <c r="G327" s="322"/>
      <c r="H327" s="348"/>
      <c r="I327" s="185">
        <v>42979</v>
      </c>
      <c r="J327" s="363" t="s">
        <v>905</v>
      </c>
    </row>
    <row r="328" spans="2:10" x14ac:dyDescent="0.3">
      <c r="B328" s="292">
        <v>8639</v>
      </c>
      <c r="C328" s="300" t="s">
        <v>521</v>
      </c>
      <c r="D328" s="307" t="s">
        <v>134</v>
      </c>
      <c r="E328" s="353">
        <v>34.299999999999997</v>
      </c>
      <c r="F328" s="313"/>
      <c r="G328" s="323">
        <v>125</v>
      </c>
      <c r="H328" s="348"/>
      <c r="I328" s="185">
        <v>42979</v>
      </c>
      <c r="J328" s="363" t="s">
        <v>906</v>
      </c>
    </row>
    <row r="329" spans="2:10" x14ac:dyDescent="0.3">
      <c r="B329" s="291">
        <v>8640</v>
      </c>
      <c r="C329" s="299" t="s">
        <v>114</v>
      </c>
      <c r="D329" s="305" t="s">
        <v>134</v>
      </c>
      <c r="E329" s="352">
        <v>1.95</v>
      </c>
      <c r="F329" s="312" t="s">
        <v>625</v>
      </c>
      <c r="G329" s="322"/>
      <c r="H329" s="347" t="s">
        <v>10</v>
      </c>
      <c r="I329" s="185">
        <v>42979</v>
      </c>
      <c r="J329" s="363" t="s">
        <v>29</v>
      </c>
    </row>
    <row r="330" spans="2:10" x14ac:dyDescent="0.3">
      <c r="B330" s="291">
        <v>8641</v>
      </c>
      <c r="C330" s="299" t="s">
        <v>114</v>
      </c>
      <c r="D330" s="305" t="s">
        <v>134</v>
      </c>
      <c r="E330" s="352">
        <v>2.2999999999999998</v>
      </c>
      <c r="F330" s="312" t="s">
        <v>626</v>
      </c>
      <c r="G330" s="322"/>
      <c r="H330" s="347" t="s">
        <v>11</v>
      </c>
      <c r="I330" s="185">
        <v>42979</v>
      </c>
      <c r="J330" s="363" t="s">
        <v>29</v>
      </c>
    </row>
    <row r="331" spans="2:10" x14ac:dyDescent="0.3">
      <c r="B331" s="291">
        <v>8642</v>
      </c>
      <c r="C331" s="299" t="s">
        <v>114</v>
      </c>
      <c r="D331" s="305" t="s">
        <v>134</v>
      </c>
      <c r="E331" s="352">
        <v>2.65</v>
      </c>
      <c r="F331" s="312" t="s">
        <v>627</v>
      </c>
      <c r="G331" s="322"/>
      <c r="H331" s="347" t="s">
        <v>12</v>
      </c>
      <c r="I331" s="185">
        <v>42979</v>
      </c>
      <c r="J331" s="363" t="s">
        <v>29</v>
      </c>
    </row>
    <row r="332" spans="2:10" x14ac:dyDescent="0.3">
      <c r="B332" s="291">
        <v>8643</v>
      </c>
      <c r="C332" s="299" t="s">
        <v>522</v>
      </c>
      <c r="D332" s="305" t="s">
        <v>134</v>
      </c>
      <c r="E332" s="352">
        <v>37.75</v>
      </c>
      <c r="F332" s="313"/>
      <c r="G332" s="322"/>
      <c r="H332" s="347" t="s">
        <v>807</v>
      </c>
      <c r="I332" s="185">
        <v>42979</v>
      </c>
      <c r="J332" s="363" t="s">
        <v>907</v>
      </c>
    </row>
    <row r="333" spans="2:10" x14ac:dyDescent="0.3">
      <c r="B333" s="291">
        <v>8644</v>
      </c>
      <c r="C333" s="299" t="s">
        <v>523</v>
      </c>
      <c r="D333" s="305" t="s">
        <v>134</v>
      </c>
      <c r="E333" s="352">
        <v>5.65</v>
      </c>
      <c r="F333" s="313"/>
      <c r="G333" s="322"/>
      <c r="H333" s="348"/>
      <c r="I333" s="185">
        <v>42979</v>
      </c>
      <c r="J333" s="363" t="s">
        <v>908</v>
      </c>
    </row>
    <row r="334" spans="2:10" x14ac:dyDescent="0.3">
      <c r="B334" s="292">
        <v>8645</v>
      </c>
      <c r="C334" s="300" t="s">
        <v>524</v>
      </c>
      <c r="D334" s="307" t="s">
        <v>134</v>
      </c>
      <c r="E334" s="353">
        <v>29.45</v>
      </c>
      <c r="F334" s="313"/>
      <c r="G334" s="323">
        <v>101</v>
      </c>
      <c r="H334" s="348"/>
      <c r="I334" s="185">
        <v>42979</v>
      </c>
      <c r="J334" s="365" t="s">
        <v>909</v>
      </c>
    </row>
    <row r="335" spans="2:10" x14ac:dyDescent="0.3">
      <c r="B335" s="291">
        <v>8646</v>
      </c>
      <c r="C335" s="299" t="s">
        <v>525</v>
      </c>
      <c r="D335" s="305" t="s">
        <v>134</v>
      </c>
      <c r="E335" s="352">
        <v>27.9</v>
      </c>
      <c r="F335" s="313"/>
      <c r="G335" s="322"/>
      <c r="H335" s="348"/>
      <c r="I335" s="185">
        <v>42979</v>
      </c>
      <c r="J335" s="363" t="s">
        <v>910</v>
      </c>
    </row>
    <row r="336" spans="2:10" ht="19.2" x14ac:dyDescent="0.3">
      <c r="B336" s="295">
        <v>8650</v>
      </c>
      <c r="C336" s="303" t="s">
        <v>115</v>
      </c>
      <c r="D336" s="310" t="s">
        <v>134</v>
      </c>
      <c r="E336" s="353">
        <v>16.3</v>
      </c>
      <c r="F336" s="318" t="s">
        <v>628</v>
      </c>
      <c r="G336" s="334" t="s">
        <v>216</v>
      </c>
      <c r="H336" s="350"/>
      <c r="I336" s="185">
        <v>42979</v>
      </c>
      <c r="J336" s="367"/>
    </row>
    <row r="337" spans="2:10" ht="19.2" x14ac:dyDescent="0.3">
      <c r="B337" s="292">
        <v>8651</v>
      </c>
      <c r="C337" s="300" t="s">
        <v>115</v>
      </c>
      <c r="D337" s="306" t="s">
        <v>134</v>
      </c>
      <c r="E337" s="356">
        <v>24.7</v>
      </c>
      <c r="F337" s="312" t="s">
        <v>628</v>
      </c>
      <c r="G337" s="325" t="s">
        <v>220</v>
      </c>
      <c r="H337" s="348"/>
      <c r="I337" s="185">
        <v>42979</v>
      </c>
      <c r="J337" s="364"/>
    </row>
    <row r="338" spans="2:10" x14ac:dyDescent="0.3">
      <c r="B338" s="291">
        <v>8654</v>
      </c>
      <c r="C338" s="299" t="s">
        <v>526</v>
      </c>
      <c r="D338" s="304" t="s">
        <v>134</v>
      </c>
      <c r="E338" s="352">
        <v>1.9</v>
      </c>
      <c r="F338" s="313"/>
      <c r="G338" s="322"/>
      <c r="H338" s="348"/>
      <c r="I338" s="185">
        <v>42979</v>
      </c>
      <c r="J338" s="363" t="s">
        <v>911</v>
      </c>
    </row>
    <row r="339" spans="2:10" x14ac:dyDescent="0.3">
      <c r="B339" s="291">
        <v>8660</v>
      </c>
      <c r="C339" s="299" t="s">
        <v>116</v>
      </c>
      <c r="D339" s="304" t="s">
        <v>134</v>
      </c>
      <c r="E339" s="352">
        <v>12</v>
      </c>
      <c r="F339" s="313"/>
      <c r="G339" s="320" t="s">
        <v>137</v>
      </c>
      <c r="H339" s="347" t="s">
        <v>237</v>
      </c>
      <c r="I339" s="185">
        <v>42979</v>
      </c>
      <c r="J339" s="363" t="s">
        <v>30</v>
      </c>
    </row>
    <row r="340" spans="2:10" x14ac:dyDescent="0.3">
      <c r="B340" s="291">
        <v>8661</v>
      </c>
      <c r="C340" s="299" t="s">
        <v>116</v>
      </c>
      <c r="D340" s="304" t="s">
        <v>134</v>
      </c>
      <c r="E340" s="352">
        <v>37.450000000000003</v>
      </c>
      <c r="F340" s="313"/>
      <c r="G340" s="320" t="s">
        <v>171</v>
      </c>
      <c r="H340" s="347" t="s">
        <v>236</v>
      </c>
      <c r="I340" s="185">
        <v>42979</v>
      </c>
      <c r="J340" s="363" t="s">
        <v>30</v>
      </c>
    </row>
    <row r="341" spans="2:10" x14ac:dyDescent="0.3">
      <c r="B341" s="291">
        <v>8662</v>
      </c>
      <c r="C341" s="299" t="s">
        <v>116</v>
      </c>
      <c r="D341" s="304" t="s">
        <v>134</v>
      </c>
      <c r="E341" s="352">
        <v>41.25</v>
      </c>
      <c r="F341" s="313"/>
      <c r="G341" s="320" t="s">
        <v>167</v>
      </c>
      <c r="H341" s="347" t="s">
        <v>7</v>
      </c>
      <c r="I341" s="185">
        <v>42979</v>
      </c>
      <c r="J341" s="363" t="s">
        <v>30</v>
      </c>
    </row>
    <row r="342" spans="2:10" ht="19.2" x14ac:dyDescent="0.3">
      <c r="B342" s="292">
        <v>8670</v>
      </c>
      <c r="C342" s="300" t="s">
        <v>117</v>
      </c>
      <c r="D342" s="306" t="s">
        <v>134</v>
      </c>
      <c r="E342" s="353">
        <v>34.15</v>
      </c>
      <c r="F342" s="312" t="s">
        <v>629</v>
      </c>
      <c r="G342" s="322"/>
      <c r="H342" s="349" t="s">
        <v>808</v>
      </c>
      <c r="I342" s="185">
        <v>42979</v>
      </c>
      <c r="J342" s="365" t="s">
        <v>912</v>
      </c>
    </row>
    <row r="343" spans="2:10" ht="19.2" x14ac:dyDescent="0.3">
      <c r="B343" s="292">
        <v>8671</v>
      </c>
      <c r="C343" s="300" t="s">
        <v>117</v>
      </c>
      <c r="D343" s="306" t="s">
        <v>134</v>
      </c>
      <c r="E343" s="353">
        <v>54.66</v>
      </c>
      <c r="F343" s="312" t="s">
        <v>629</v>
      </c>
      <c r="G343" s="322"/>
      <c r="H343" s="349" t="s">
        <v>809</v>
      </c>
      <c r="I343" s="185">
        <v>42979</v>
      </c>
      <c r="J343" s="365" t="s">
        <v>912</v>
      </c>
    </row>
    <row r="344" spans="2:10" x14ac:dyDescent="0.3">
      <c r="B344" s="291">
        <v>8680</v>
      </c>
      <c r="C344" s="299" t="s">
        <v>118</v>
      </c>
      <c r="D344" s="304" t="s">
        <v>134</v>
      </c>
      <c r="E344" s="352">
        <v>82.35</v>
      </c>
      <c r="F344" s="313"/>
      <c r="G344" s="320" t="s">
        <v>168</v>
      </c>
      <c r="H344" s="347" t="s">
        <v>405</v>
      </c>
      <c r="I344" s="185">
        <v>42979</v>
      </c>
      <c r="J344" s="363" t="s">
        <v>31</v>
      </c>
    </row>
    <row r="345" spans="2:10" x14ac:dyDescent="0.3">
      <c r="B345" s="291">
        <v>8684</v>
      </c>
      <c r="C345" s="299" t="s">
        <v>119</v>
      </c>
      <c r="D345" s="304" t="s">
        <v>134</v>
      </c>
      <c r="E345" s="352">
        <v>100</v>
      </c>
      <c r="F345" s="313"/>
      <c r="G345" s="322"/>
      <c r="H345" s="348"/>
      <c r="I345" s="185">
        <v>42979</v>
      </c>
      <c r="J345" s="363" t="s">
        <v>913</v>
      </c>
    </row>
    <row r="346" spans="2:10" x14ac:dyDescent="0.3">
      <c r="B346" s="291">
        <v>8690</v>
      </c>
      <c r="C346" s="299" t="s">
        <v>119</v>
      </c>
      <c r="D346" s="304" t="s">
        <v>134</v>
      </c>
      <c r="E346" s="352">
        <v>68</v>
      </c>
      <c r="F346" s="313"/>
      <c r="G346" s="322"/>
      <c r="H346" s="347" t="s">
        <v>810</v>
      </c>
      <c r="I346" s="185">
        <v>42979</v>
      </c>
      <c r="J346" s="363" t="s">
        <v>32</v>
      </c>
    </row>
    <row r="347" spans="2:10" x14ac:dyDescent="0.3">
      <c r="B347" s="291">
        <v>8691</v>
      </c>
      <c r="C347" s="299" t="s">
        <v>119</v>
      </c>
      <c r="D347" s="304" t="s">
        <v>134</v>
      </c>
      <c r="E347" s="352">
        <v>72.25</v>
      </c>
      <c r="F347" s="313"/>
      <c r="G347" s="322"/>
      <c r="H347" s="347" t="s">
        <v>811</v>
      </c>
      <c r="I347" s="185">
        <v>42979</v>
      </c>
      <c r="J347" s="363" t="s">
        <v>32</v>
      </c>
    </row>
    <row r="348" spans="2:10" x14ac:dyDescent="0.3">
      <c r="B348" s="291">
        <v>8692</v>
      </c>
      <c r="C348" s="299" t="s">
        <v>119</v>
      </c>
      <c r="D348" s="304" t="s">
        <v>134</v>
      </c>
      <c r="E348" s="352">
        <v>78.900000000000006</v>
      </c>
      <c r="F348" s="313"/>
      <c r="G348" s="322"/>
      <c r="H348" s="347" t="s">
        <v>812</v>
      </c>
      <c r="I348" s="185">
        <v>42979</v>
      </c>
      <c r="J348" s="363" t="s">
        <v>32</v>
      </c>
    </row>
    <row r="349" spans="2:10" x14ac:dyDescent="0.3">
      <c r="B349" s="291">
        <v>8693</v>
      </c>
      <c r="C349" s="299" t="s">
        <v>119</v>
      </c>
      <c r="D349" s="304" t="s">
        <v>134</v>
      </c>
      <c r="E349" s="352">
        <v>81.400000000000006</v>
      </c>
      <c r="F349" s="313"/>
      <c r="G349" s="322"/>
      <c r="H349" s="347" t="s">
        <v>813</v>
      </c>
      <c r="I349" s="185">
        <v>42979</v>
      </c>
      <c r="J349" s="363" t="s">
        <v>32</v>
      </c>
    </row>
    <row r="350" spans="2:10" x14ac:dyDescent="0.3">
      <c r="B350" s="291">
        <v>8694</v>
      </c>
      <c r="C350" s="299" t="s">
        <v>120</v>
      </c>
      <c r="D350" s="304" t="s">
        <v>134</v>
      </c>
      <c r="E350" s="352">
        <v>117.1</v>
      </c>
      <c r="F350" s="313"/>
      <c r="G350" s="322"/>
      <c r="H350" s="347" t="s">
        <v>814</v>
      </c>
      <c r="I350" s="185">
        <v>42979</v>
      </c>
      <c r="J350" s="363" t="s">
        <v>33</v>
      </c>
    </row>
    <row r="351" spans="2:10" x14ac:dyDescent="0.3">
      <c r="B351" s="291">
        <v>8695</v>
      </c>
      <c r="C351" s="299" t="s">
        <v>120</v>
      </c>
      <c r="D351" s="304" t="s">
        <v>134</v>
      </c>
      <c r="E351" s="352">
        <v>142.75</v>
      </c>
      <c r="F351" s="313"/>
      <c r="G351" s="322"/>
      <c r="H351" s="347" t="s">
        <v>815</v>
      </c>
      <c r="I351" s="185">
        <v>42979</v>
      </c>
      <c r="J351" s="363" t="s">
        <v>33</v>
      </c>
    </row>
    <row r="352" spans="2:10" x14ac:dyDescent="0.3">
      <c r="B352" s="291">
        <v>8696</v>
      </c>
      <c r="C352" s="299" t="s">
        <v>119</v>
      </c>
      <c r="D352" s="304" t="s">
        <v>134</v>
      </c>
      <c r="E352" s="352">
        <v>93.47</v>
      </c>
      <c r="F352" s="312" t="s">
        <v>630</v>
      </c>
      <c r="G352" s="319">
        <v>330</v>
      </c>
      <c r="H352" s="348"/>
      <c r="I352" s="185">
        <v>42979</v>
      </c>
      <c r="J352" s="363" t="s">
        <v>914</v>
      </c>
    </row>
    <row r="353" spans="2:10" x14ac:dyDescent="0.3">
      <c r="B353" s="291">
        <v>8700</v>
      </c>
      <c r="C353" s="299" t="s">
        <v>121</v>
      </c>
      <c r="D353" s="304" t="s">
        <v>134</v>
      </c>
      <c r="E353" s="352">
        <v>20.6</v>
      </c>
      <c r="F353" s="313"/>
      <c r="G353" s="320" t="s">
        <v>173</v>
      </c>
      <c r="H353" s="347" t="s">
        <v>816</v>
      </c>
      <c r="I353" s="185">
        <v>42979</v>
      </c>
      <c r="J353" s="363" t="s">
        <v>915</v>
      </c>
    </row>
    <row r="354" spans="2:10" ht="41.4" customHeight="1" x14ac:dyDescent="0.3">
      <c r="B354" s="291">
        <v>8701</v>
      </c>
      <c r="C354" s="299" t="s">
        <v>121</v>
      </c>
      <c r="D354" s="304" t="s">
        <v>134</v>
      </c>
      <c r="E354" s="352">
        <v>35</v>
      </c>
      <c r="F354" s="313"/>
      <c r="G354" s="320" t="s">
        <v>210</v>
      </c>
      <c r="H354" s="347" t="s">
        <v>817</v>
      </c>
      <c r="I354" s="185">
        <v>42979</v>
      </c>
      <c r="J354" s="363" t="s">
        <v>915</v>
      </c>
    </row>
    <row r="355" spans="2:10" x14ac:dyDescent="0.3">
      <c r="B355" s="291">
        <v>8702</v>
      </c>
      <c r="C355" s="299" t="s">
        <v>121</v>
      </c>
      <c r="D355" s="304" t="s">
        <v>134</v>
      </c>
      <c r="E355" s="352">
        <v>27.1</v>
      </c>
      <c r="F355" s="313"/>
      <c r="G355" s="320" t="s">
        <v>168</v>
      </c>
      <c r="H355" s="347" t="s">
        <v>818</v>
      </c>
      <c r="I355" s="185">
        <v>42979</v>
      </c>
      <c r="J355" s="363" t="s">
        <v>915</v>
      </c>
    </row>
    <row r="356" spans="2:10" x14ac:dyDescent="0.3">
      <c r="B356" s="291">
        <v>8703</v>
      </c>
      <c r="C356" s="299" t="s">
        <v>121</v>
      </c>
      <c r="D356" s="304" t="s">
        <v>134</v>
      </c>
      <c r="E356" s="352">
        <v>44.7</v>
      </c>
      <c r="F356" s="313"/>
      <c r="G356" s="320" t="s">
        <v>162</v>
      </c>
      <c r="H356" s="347" t="s">
        <v>819</v>
      </c>
      <c r="I356" s="185">
        <v>42979</v>
      </c>
      <c r="J356" s="363" t="s">
        <v>915</v>
      </c>
    </row>
    <row r="357" spans="2:10" ht="19.2" x14ac:dyDescent="0.3">
      <c r="B357" s="292">
        <v>8708</v>
      </c>
      <c r="C357" s="300" t="s">
        <v>527</v>
      </c>
      <c r="D357" s="306" t="s">
        <v>134</v>
      </c>
      <c r="E357" s="353">
        <v>8.4499999999999993</v>
      </c>
      <c r="F357" s="313"/>
      <c r="G357" s="322"/>
      <c r="H357" s="349" t="s">
        <v>820</v>
      </c>
      <c r="I357" s="185">
        <v>42979</v>
      </c>
      <c r="J357" s="366" t="s">
        <v>916</v>
      </c>
    </row>
    <row r="358" spans="2:10" x14ac:dyDescent="0.3">
      <c r="B358" s="291">
        <v>8709</v>
      </c>
      <c r="C358" s="299" t="s">
        <v>527</v>
      </c>
      <c r="D358" s="304" t="s">
        <v>134</v>
      </c>
      <c r="E358" s="352">
        <v>9.5</v>
      </c>
      <c r="F358" s="313"/>
      <c r="G358" s="322"/>
      <c r="H358" s="347" t="s">
        <v>820</v>
      </c>
      <c r="I358" s="185">
        <v>42979</v>
      </c>
      <c r="J358" s="363" t="s">
        <v>917</v>
      </c>
    </row>
    <row r="359" spans="2:10" x14ac:dyDescent="0.3">
      <c r="B359" s="291">
        <v>8710</v>
      </c>
      <c r="C359" s="299" t="s">
        <v>527</v>
      </c>
      <c r="D359" s="304" t="s">
        <v>134</v>
      </c>
      <c r="E359" s="352">
        <v>9.6999999999999993</v>
      </c>
      <c r="F359" s="313"/>
      <c r="G359" s="322"/>
      <c r="H359" s="347" t="s">
        <v>821</v>
      </c>
      <c r="I359" s="185">
        <v>42979</v>
      </c>
      <c r="J359" s="363" t="s">
        <v>918</v>
      </c>
    </row>
    <row r="360" spans="2:10" x14ac:dyDescent="0.3">
      <c r="B360" s="291">
        <v>8711</v>
      </c>
      <c r="C360" s="299" t="s">
        <v>528</v>
      </c>
      <c r="D360" s="304" t="s">
        <v>134</v>
      </c>
      <c r="E360" s="352">
        <v>3.1</v>
      </c>
      <c r="F360" s="313"/>
      <c r="G360" s="322"/>
      <c r="H360" s="348"/>
      <c r="I360" s="185">
        <v>42979</v>
      </c>
      <c r="J360" s="363" t="s">
        <v>919</v>
      </c>
    </row>
    <row r="361" spans="2:10" x14ac:dyDescent="0.3">
      <c r="B361" s="291">
        <v>8712</v>
      </c>
      <c r="C361" s="299" t="s">
        <v>122</v>
      </c>
      <c r="D361" s="304" t="s">
        <v>134</v>
      </c>
      <c r="E361" s="352">
        <v>24.8</v>
      </c>
      <c r="F361" s="312" t="s">
        <v>631</v>
      </c>
      <c r="G361" s="322"/>
      <c r="H361" s="347" t="s">
        <v>304</v>
      </c>
      <c r="I361" s="185">
        <v>42979</v>
      </c>
      <c r="J361" s="363" t="s">
        <v>920</v>
      </c>
    </row>
    <row r="362" spans="2:10" x14ac:dyDescent="0.3">
      <c r="B362" s="291">
        <v>8713</v>
      </c>
      <c r="C362" s="299" t="s">
        <v>122</v>
      </c>
      <c r="D362" s="304" t="s">
        <v>134</v>
      </c>
      <c r="E362" s="352">
        <v>31.3</v>
      </c>
      <c r="F362" s="312" t="s">
        <v>631</v>
      </c>
      <c r="G362" s="322"/>
      <c r="H362" s="347" t="s">
        <v>386</v>
      </c>
      <c r="I362" s="185">
        <v>42979</v>
      </c>
      <c r="J362" s="363" t="s">
        <v>920</v>
      </c>
    </row>
    <row r="363" spans="2:10" x14ac:dyDescent="0.3">
      <c r="B363" s="291">
        <v>8714</v>
      </c>
      <c r="C363" s="299" t="s">
        <v>529</v>
      </c>
      <c r="D363" s="304" t="s">
        <v>134</v>
      </c>
      <c r="E363" s="352">
        <v>82.75</v>
      </c>
      <c r="F363" s="313"/>
      <c r="G363" s="319">
        <v>49</v>
      </c>
      <c r="H363" s="347" t="s">
        <v>822</v>
      </c>
      <c r="I363" s="185">
        <v>42979</v>
      </c>
      <c r="J363" s="363" t="s">
        <v>921</v>
      </c>
    </row>
    <row r="364" spans="2:10" x14ac:dyDescent="0.3">
      <c r="B364" s="291">
        <v>8715</v>
      </c>
      <c r="C364" s="299" t="s">
        <v>530</v>
      </c>
      <c r="D364" s="304" t="s">
        <v>134</v>
      </c>
      <c r="E364" s="352">
        <v>18</v>
      </c>
      <c r="F364" s="313"/>
      <c r="G364" s="322"/>
      <c r="H364" s="348"/>
      <c r="I364" s="185">
        <v>42979</v>
      </c>
      <c r="J364" s="363" t="s">
        <v>922</v>
      </c>
    </row>
    <row r="365" spans="2:10" x14ac:dyDescent="0.3">
      <c r="B365" s="291">
        <v>8716</v>
      </c>
      <c r="C365" s="299" t="s">
        <v>531</v>
      </c>
      <c r="D365" s="304" t="s">
        <v>134</v>
      </c>
      <c r="E365" s="352">
        <v>51.25</v>
      </c>
      <c r="F365" s="312" t="s">
        <v>632</v>
      </c>
      <c r="G365" s="319">
        <v>85</v>
      </c>
      <c r="H365" s="348"/>
      <c r="I365" s="185">
        <v>42979</v>
      </c>
      <c r="J365" s="363" t="s">
        <v>923</v>
      </c>
    </row>
    <row r="366" spans="2:10" x14ac:dyDescent="0.3">
      <c r="B366" s="291">
        <v>8717</v>
      </c>
      <c r="C366" s="299" t="s">
        <v>532</v>
      </c>
      <c r="D366" s="304" t="s">
        <v>134</v>
      </c>
      <c r="E366" s="352">
        <v>74.2</v>
      </c>
      <c r="F366" s="313"/>
      <c r="G366" s="319">
        <v>400</v>
      </c>
      <c r="H366" s="348"/>
      <c r="I366" s="185">
        <v>42979</v>
      </c>
      <c r="J366" s="363" t="s">
        <v>924</v>
      </c>
    </row>
    <row r="367" spans="2:10" x14ac:dyDescent="0.3">
      <c r="B367" s="291">
        <v>8719</v>
      </c>
      <c r="C367" s="299" t="s">
        <v>533</v>
      </c>
      <c r="D367" s="304" t="s">
        <v>134</v>
      </c>
      <c r="E367" s="352">
        <v>9.6</v>
      </c>
      <c r="F367" s="312" t="s">
        <v>633</v>
      </c>
      <c r="G367" s="322"/>
      <c r="H367" s="348"/>
      <c r="I367" s="185">
        <v>42979</v>
      </c>
      <c r="J367" s="363" t="s">
        <v>925</v>
      </c>
    </row>
    <row r="368" spans="2:10" x14ac:dyDescent="0.3">
      <c r="B368" s="291">
        <v>8720</v>
      </c>
      <c r="C368" s="299" t="s">
        <v>123</v>
      </c>
      <c r="D368" s="304" t="s">
        <v>134</v>
      </c>
      <c r="E368" s="352">
        <v>48.9</v>
      </c>
      <c r="F368" s="313"/>
      <c r="G368" s="320" t="s">
        <v>232</v>
      </c>
      <c r="H368" s="347" t="s">
        <v>397</v>
      </c>
      <c r="I368" s="185">
        <v>42979</v>
      </c>
      <c r="J368" s="363" t="s">
        <v>379</v>
      </c>
    </row>
    <row r="369" spans="2:10" x14ac:dyDescent="0.3">
      <c r="B369" s="291">
        <v>8721</v>
      </c>
      <c r="C369" s="299" t="s">
        <v>123</v>
      </c>
      <c r="D369" s="304" t="s">
        <v>134</v>
      </c>
      <c r="E369" s="352">
        <v>60.77</v>
      </c>
      <c r="F369" s="313"/>
      <c r="G369" s="320" t="s">
        <v>352</v>
      </c>
      <c r="H369" s="347" t="s">
        <v>385</v>
      </c>
      <c r="I369" s="185">
        <v>42979</v>
      </c>
      <c r="J369" s="363" t="s">
        <v>379</v>
      </c>
    </row>
    <row r="370" spans="2:10" x14ac:dyDescent="0.3">
      <c r="B370" s="291">
        <v>8722</v>
      </c>
      <c r="C370" s="299" t="s">
        <v>123</v>
      </c>
      <c r="D370" s="304" t="s">
        <v>134</v>
      </c>
      <c r="E370" s="352">
        <v>67.7</v>
      </c>
      <c r="F370" s="313"/>
      <c r="G370" s="320" t="s">
        <v>182</v>
      </c>
      <c r="H370" s="347" t="s">
        <v>390</v>
      </c>
      <c r="I370" s="185">
        <v>42979</v>
      </c>
      <c r="J370" s="363" t="s">
        <v>379</v>
      </c>
    </row>
    <row r="371" spans="2:10" x14ac:dyDescent="0.3">
      <c r="B371" s="291">
        <v>8723</v>
      </c>
      <c r="C371" s="299" t="s">
        <v>123</v>
      </c>
      <c r="D371" s="304" t="s">
        <v>134</v>
      </c>
      <c r="E371" s="352">
        <v>75.5</v>
      </c>
      <c r="F371" s="313"/>
      <c r="G371" s="320" t="s">
        <v>182</v>
      </c>
      <c r="H371" s="347" t="s">
        <v>406</v>
      </c>
      <c r="I371" s="185">
        <v>42979</v>
      </c>
      <c r="J371" s="363" t="s">
        <v>379</v>
      </c>
    </row>
    <row r="372" spans="2:10" x14ac:dyDescent="0.3">
      <c r="B372" s="291">
        <v>8724</v>
      </c>
      <c r="C372" s="299" t="s">
        <v>124</v>
      </c>
      <c r="D372" s="304" t="s">
        <v>134</v>
      </c>
      <c r="E372" s="352">
        <v>121.2</v>
      </c>
      <c r="F372" s="313"/>
      <c r="G372" s="320" t="s">
        <v>174</v>
      </c>
      <c r="H372" s="347" t="s">
        <v>407</v>
      </c>
      <c r="I372" s="185">
        <v>42979</v>
      </c>
      <c r="J372" s="363" t="s">
        <v>379</v>
      </c>
    </row>
    <row r="373" spans="2:10" x14ac:dyDescent="0.3">
      <c r="B373" s="291">
        <v>8725</v>
      </c>
      <c r="C373" s="299" t="s">
        <v>123</v>
      </c>
      <c r="D373" s="304" t="s">
        <v>134</v>
      </c>
      <c r="E373" s="352">
        <v>77.8</v>
      </c>
      <c r="F373" s="313"/>
      <c r="G373" s="320" t="s">
        <v>182</v>
      </c>
      <c r="H373" s="347" t="s">
        <v>386</v>
      </c>
      <c r="I373" s="185">
        <v>42979</v>
      </c>
      <c r="J373" s="363" t="s">
        <v>379</v>
      </c>
    </row>
    <row r="374" spans="2:10" x14ac:dyDescent="0.3">
      <c r="B374" s="291">
        <v>8730</v>
      </c>
      <c r="C374" s="299" t="s">
        <v>125</v>
      </c>
      <c r="D374" s="304" t="s">
        <v>134</v>
      </c>
      <c r="E374" s="352">
        <v>48.5</v>
      </c>
      <c r="F374" s="313"/>
      <c r="G374" s="320" t="s">
        <v>353</v>
      </c>
      <c r="H374" s="347" t="s">
        <v>408</v>
      </c>
      <c r="I374" s="185">
        <v>42979</v>
      </c>
      <c r="J374" s="363" t="s">
        <v>258</v>
      </c>
    </row>
    <row r="375" spans="2:10" x14ac:dyDescent="0.3">
      <c r="B375" s="291">
        <v>8731</v>
      </c>
      <c r="C375" s="299" t="s">
        <v>125</v>
      </c>
      <c r="D375" s="304" t="s">
        <v>134</v>
      </c>
      <c r="E375" s="352">
        <v>55.9</v>
      </c>
      <c r="F375" s="313"/>
      <c r="G375" s="320" t="s">
        <v>233</v>
      </c>
      <c r="H375" s="347" t="s">
        <v>409</v>
      </c>
      <c r="I375" s="185">
        <v>42979</v>
      </c>
      <c r="J375" s="363" t="s">
        <v>258</v>
      </c>
    </row>
    <row r="376" spans="2:10" ht="19.2" x14ac:dyDescent="0.3">
      <c r="B376" s="292">
        <v>8733</v>
      </c>
      <c r="C376" s="300" t="s">
        <v>534</v>
      </c>
      <c r="D376" s="306" t="s">
        <v>134</v>
      </c>
      <c r="E376" s="353">
        <v>3</v>
      </c>
      <c r="F376" s="314" t="s">
        <v>634</v>
      </c>
      <c r="G376" s="322"/>
      <c r="H376" s="348"/>
      <c r="I376" s="185">
        <v>42979</v>
      </c>
      <c r="J376" s="366" t="s">
        <v>926</v>
      </c>
    </row>
    <row r="377" spans="2:10" x14ac:dyDescent="0.3">
      <c r="B377" s="291">
        <v>8734</v>
      </c>
      <c r="C377" s="299" t="s">
        <v>535</v>
      </c>
      <c r="D377" s="304" t="s">
        <v>134</v>
      </c>
      <c r="E377" s="352">
        <v>5.5</v>
      </c>
      <c r="F377" s="313"/>
      <c r="G377" s="322"/>
      <c r="H377" s="348"/>
      <c r="I377" s="185">
        <v>42979</v>
      </c>
      <c r="J377" s="363" t="s">
        <v>927</v>
      </c>
    </row>
    <row r="378" spans="2:10" x14ac:dyDescent="0.3">
      <c r="B378" s="291">
        <v>8735</v>
      </c>
      <c r="C378" s="299" t="s">
        <v>536</v>
      </c>
      <c r="D378" s="304" t="s">
        <v>134</v>
      </c>
      <c r="E378" s="352">
        <v>3.85</v>
      </c>
      <c r="F378" s="313"/>
      <c r="G378" s="322"/>
      <c r="H378" s="348"/>
      <c r="I378" s="185">
        <v>42979</v>
      </c>
      <c r="J378" s="363" t="s">
        <v>928</v>
      </c>
    </row>
    <row r="379" spans="2:10" x14ac:dyDescent="0.3">
      <c r="B379" s="291">
        <v>8736</v>
      </c>
      <c r="C379" s="299" t="s">
        <v>537</v>
      </c>
      <c r="D379" s="304" t="s">
        <v>134</v>
      </c>
      <c r="E379" s="352">
        <v>27.7</v>
      </c>
      <c r="F379" s="313"/>
      <c r="G379" s="319">
        <v>175</v>
      </c>
      <c r="H379" s="348"/>
      <c r="I379" s="185">
        <v>42979</v>
      </c>
      <c r="J379" s="363" t="s">
        <v>929</v>
      </c>
    </row>
    <row r="380" spans="2:10" x14ac:dyDescent="0.3">
      <c r="B380" s="291">
        <v>8744</v>
      </c>
      <c r="C380" s="299" t="s">
        <v>538</v>
      </c>
      <c r="D380" s="304" t="s">
        <v>134</v>
      </c>
      <c r="E380" s="352">
        <v>18</v>
      </c>
      <c r="F380" s="313"/>
      <c r="G380" s="319">
        <v>350</v>
      </c>
      <c r="H380" s="348"/>
      <c r="I380" s="185">
        <v>42979</v>
      </c>
      <c r="J380" s="363" t="s">
        <v>930</v>
      </c>
    </row>
    <row r="381" spans="2:10" x14ac:dyDescent="0.3">
      <c r="B381" s="291">
        <v>8745</v>
      </c>
      <c r="C381" s="299" t="s">
        <v>539</v>
      </c>
      <c r="D381" s="304" t="s">
        <v>134</v>
      </c>
      <c r="E381" s="352">
        <v>21.25</v>
      </c>
      <c r="F381" s="313"/>
      <c r="G381" s="319">
        <v>300</v>
      </c>
      <c r="H381" s="348"/>
      <c r="I381" s="185">
        <v>42979</v>
      </c>
      <c r="J381" s="363" t="s">
        <v>931</v>
      </c>
    </row>
    <row r="382" spans="2:10" x14ac:dyDescent="0.3">
      <c r="B382" s="291">
        <v>8746</v>
      </c>
      <c r="C382" s="299" t="s">
        <v>540</v>
      </c>
      <c r="D382" s="304" t="s">
        <v>134</v>
      </c>
      <c r="E382" s="352">
        <v>20</v>
      </c>
      <c r="F382" s="313"/>
      <c r="G382" s="320" t="s">
        <v>666</v>
      </c>
      <c r="H382" s="348"/>
      <c r="I382" s="185">
        <v>42979</v>
      </c>
      <c r="J382" s="363" t="s">
        <v>932</v>
      </c>
    </row>
    <row r="383" spans="2:10" x14ac:dyDescent="0.3">
      <c r="B383" s="291">
        <v>8747</v>
      </c>
      <c r="C383" s="299" t="s">
        <v>540</v>
      </c>
      <c r="D383" s="304" t="s">
        <v>134</v>
      </c>
      <c r="E383" s="352">
        <v>20.149999999999999</v>
      </c>
      <c r="F383" s="313"/>
      <c r="G383" s="320" t="s">
        <v>666</v>
      </c>
      <c r="H383" s="348"/>
      <c r="I383" s="185">
        <v>42979</v>
      </c>
      <c r="J383" s="363" t="s">
        <v>933</v>
      </c>
    </row>
    <row r="384" spans="2:10" x14ac:dyDescent="0.3">
      <c r="B384" s="291">
        <v>8748</v>
      </c>
      <c r="C384" s="299" t="s">
        <v>541</v>
      </c>
      <c r="D384" s="304" t="s">
        <v>134</v>
      </c>
      <c r="E384" s="352">
        <v>22.25</v>
      </c>
      <c r="F384" s="313"/>
      <c r="G384" s="320" t="s">
        <v>667</v>
      </c>
      <c r="H384" s="348"/>
      <c r="I384" s="185">
        <v>42979</v>
      </c>
      <c r="J384" s="363" t="s">
        <v>932</v>
      </c>
    </row>
    <row r="385" spans="2:10" x14ac:dyDescent="0.3">
      <c r="B385" s="291">
        <v>8749</v>
      </c>
      <c r="C385" s="299" t="s">
        <v>541</v>
      </c>
      <c r="D385" s="304" t="s">
        <v>134</v>
      </c>
      <c r="E385" s="352">
        <v>22.25</v>
      </c>
      <c r="F385" s="313"/>
      <c r="G385" s="320" t="s">
        <v>666</v>
      </c>
      <c r="H385" s="348"/>
      <c r="I385" s="185">
        <v>42979</v>
      </c>
      <c r="J385" s="363" t="s">
        <v>933</v>
      </c>
    </row>
    <row r="386" spans="2:10" x14ac:dyDescent="0.3">
      <c r="B386" s="291">
        <v>8750</v>
      </c>
      <c r="C386" s="299" t="s">
        <v>126</v>
      </c>
      <c r="D386" s="304" t="s">
        <v>134</v>
      </c>
      <c r="E386" s="352">
        <v>6.4</v>
      </c>
      <c r="F386" s="313"/>
      <c r="G386" s="320" t="s">
        <v>137</v>
      </c>
      <c r="H386" s="348"/>
      <c r="I386" s="185">
        <v>42979</v>
      </c>
      <c r="J386" s="364"/>
    </row>
    <row r="387" spans="2:10" x14ac:dyDescent="0.3">
      <c r="B387" s="291">
        <v>8753</v>
      </c>
      <c r="C387" s="299" t="s">
        <v>127</v>
      </c>
      <c r="D387" s="304" t="s">
        <v>134</v>
      </c>
      <c r="E387" s="352">
        <v>2.8</v>
      </c>
      <c r="F387" s="313"/>
      <c r="G387" s="320" t="s">
        <v>136</v>
      </c>
      <c r="H387" s="348"/>
      <c r="I387" s="185">
        <v>42979</v>
      </c>
      <c r="J387" s="364"/>
    </row>
    <row r="388" spans="2:10" x14ac:dyDescent="0.3">
      <c r="B388" s="291">
        <v>8755</v>
      </c>
      <c r="C388" s="299" t="s">
        <v>128</v>
      </c>
      <c r="D388" s="304" t="s">
        <v>134</v>
      </c>
      <c r="E388" s="352">
        <v>3.75</v>
      </c>
      <c r="F388" s="313"/>
      <c r="G388" s="322"/>
      <c r="H388" s="347" t="s">
        <v>13</v>
      </c>
      <c r="I388" s="185">
        <v>42979</v>
      </c>
      <c r="J388" s="363" t="s">
        <v>258</v>
      </c>
    </row>
    <row r="389" spans="2:10" x14ac:dyDescent="0.3">
      <c r="B389" s="291">
        <v>8761</v>
      </c>
      <c r="C389" s="299" t="s">
        <v>129</v>
      </c>
      <c r="D389" s="304" t="s">
        <v>134</v>
      </c>
      <c r="E389" s="352">
        <v>1.6</v>
      </c>
      <c r="F389" s="313"/>
      <c r="G389" s="320" t="s">
        <v>214</v>
      </c>
      <c r="H389" s="348"/>
      <c r="I389" s="185">
        <v>42979</v>
      </c>
      <c r="J389" s="364"/>
    </row>
    <row r="390" spans="2:10" ht="19.2" x14ac:dyDescent="0.3">
      <c r="B390" s="295">
        <v>8770</v>
      </c>
      <c r="C390" s="303" t="s">
        <v>130</v>
      </c>
      <c r="D390" s="309" t="s">
        <v>134</v>
      </c>
      <c r="E390" s="353">
        <v>3.1</v>
      </c>
      <c r="F390" s="318" t="s">
        <v>635</v>
      </c>
      <c r="G390" s="334" t="s">
        <v>234</v>
      </c>
      <c r="H390" s="350"/>
      <c r="I390" s="185">
        <v>42979</v>
      </c>
      <c r="J390" s="367"/>
    </row>
    <row r="391" spans="2:10" ht="19.2" x14ac:dyDescent="0.3">
      <c r="B391" s="292">
        <v>8771</v>
      </c>
      <c r="C391" s="300" t="s">
        <v>130</v>
      </c>
      <c r="D391" s="306" t="s">
        <v>134</v>
      </c>
      <c r="E391" s="356">
        <v>6.8</v>
      </c>
      <c r="F391" s="312" t="s">
        <v>635</v>
      </c>
      <c r="G391" s="325" t="s">
        <v>235</v>
      </c>
      <c r="H391" s="348"/>
      <c r="I391" s="185">
        <v>42979</v>
      </c>
      <c r="J391" s="364"/>
    </row>
    <row r="392" spans="2:10" ht="19.2" x14ac:dyDescent="0.3">
      <c r="B392" s="292">
        <v>8772</v>
      </c>
      <c r="C392" s="300" t="s">
        <v>130</v>
      </c>
      <c r="D392" s="306" t="s">
        <v>134</v>
      </c>
      <c r="E392" s="353">
        <v>10</v>
      </c>
      <c r="F392" s="312" t="s">
        <v>635</v>
      </c>
      <c r="G392" s="325" t="s">
        <v>138</v>
      </c>
      <c r="H392" s="348"/>
      <c r="I392" s="185">
        <v>42979</v>
      </c>
      <c r="J392" s="364"/>
    </row>
    <row r="393" spans="2:10" ht="19.2" x14ac:dyDescent="0.3">
      <c r="B393" s="292">
        <v>8773</v>
      </c>
      <c r="C393" s="300" t="s">
        <v>130</v>
      </c>
      <c r="D393" s="306" t="s">
        <v>134</v>
      </c>
      <c r="E393" s="353">
        <v>13.76</v>
      </c>
      <c r="F393" s="312" t="s">
        <v>635</v>
      </c>
      <c r="G393" s="325" t="s">
        <v>221</v>
      </c>
      <c r="H393" s="348"/>
      <c r="I393" s="185">
        <v>42979</v>
      </c>
      <c r="J393" s="364"/>
    </row>
    <row r="394" spans="2:10" ht="19.2" x14ac:dyDescent="0.3">
      <c r="B394" s="292">
        <v>8780</v>
      </c>
      <c r="C394" s="300" t="s">
        <v>131</v>
      </c>
      <c r="D394" s="306" t="s">
        <v>134</v>
      </c>
      <c r="E394" s="353">
        <v>28.7</v>
      </c>
      <c r="F394" s="312" t="s">
        <v>636</v>
      </c>
      <c r="G394" s="325" t="s">
        <v>161</v>
      </c>
      <c r="H394" s="349" t="s">
        <v>823</v>
      </c>
      <c r="I394" s="185">
        <v>42979</v>
      </c>
      <c r="J394" s="365" t="s">
        <v>898</v>
      </c>
    </row>
    <row r="395" spans="2:10" ht="19.2" x14ac:dyDescent="0.3">
      <c r="B395" s="292">
        <v>8781</v>
      </c>
      <c r="C395" s="300" t="s">
        <v>131</v>
      </c>
      <c r="D395" s="306" t="s">
        <v>134</v>
      </c>
      <c r="E395" s="353">
        <v>50</v>
      </c>
      <c r="F395" s="312" t="s">
        <v>636</v>
      </c>
      <c r="G395" s="325" t="s">
        <v>153</v>
      </c>
      <c r="H395" s="349" t="s">
        <v>789</v>
      </c>
      <c r="I395" s="185">
        <v>42979</v>
      </c>
      <c r="J395" s="365" t="s">
        <v>898</v>
      </c>
    </row>
    <row r="396" spans="2:10" x14ac:dyDescent="0.3">
      <c r="B396" s="291">
        <v>8788</v>
      </c>
      <c r="C396" s="299" t="s">
        <v>542</v>
      </c>
      <c r="D396" s="304" t="s">
        <v>134</v>
      </c>
      <c r="E396" s="352">
        <v>23.05</v>
      </c>
      <c r="F396" s="313"/>
      <c r="G396" s="322"/>
      <c r="H396" s="348"/>
      <c r="I396" s="185">
        <v>42979</v>
      </c>
      <c r="J396" s="363" t="s">
        <v>934</v>
      </c>
    </row>
    <row r="397" spans="2:10" x14ac:dyDescent="0.3">
      <c r="B397" s="291">
        <v>8789</v>
      </c>
      <c r="C397" s="299" t="s">
        <v>132</v>
      </c>
      <c r="D397" s="304" t="s">
        <v>134</v>
      </c>
      <c r="E397" s="352">
        <v>54.9</v>
      </c>
      <c r="F397" s="313"/>
      <c r="G397" s="319">
        <v>430</v>
      </c>
      <c r="H397" s="348"/>
      <c r="I397" s="185">
        <v>42979</v>
      </c>
      <c r="J397" s="363" t="s">
        <v>935</v>
      </c>
    </row>
    <row r="398" spans="2:10" x14ac:dyDescent="0.3">
      <c r="B398" s="291">
        <v>8790</v>
      </c>
      <c r="C398" s="299" t="s">
        <v>132</v>
      </c>
      <c r="D398" s="304" t="s">
        <v>134</v>
      </c>
      <c r="E398" s="352">
        <v>42.4</v>
      </c>
      <c r="F398" s="313"/>
      <c r="G398" s="320" t="s">
        <v>147</v>
      </c>
      <c r="H398" s="347" t="s">
        <v>824</v>
      </c>
      <c r="I398" s="185">
        <v>42979</v>
      </c>
      <c r="J398" s="363" t="s">
        <v>34</v>
      </c>
    </row>
    <row r="399" spans="2:10" x14ac:dyDescent="0.3">
      <c r="B399" s="291">
        <v>8791</v>
      </c>
      <c r="C399" s="299" t="s">
        <v>132</v>
      </c>
      <c r="D399" s="304" t="s">
        <v>134</v>
      </c>
      <c r="E399" s="352">
        <v>46</v>
      </c>
      <c r="F399" s="313"/>
      <c r="G399" s="320" t="s">
        <v>668</v>
      </c>
      <c r="H399" s="347" t="s">
        <v>825</v>
      </c>
      <c r="I399" s="185">
        <v>42979</v>
      </c>
      <c r="J399" s="363" t="s">
        <v>34</v>
      </c>
    </row>
    <row r="400" spans="2:10" x14ac:dyDescent="0.3">
      <c r="B400" s="291">
        <v>8792</v>
      </c>
      <c r="C400" s="299" t="s">
        <v>132</v>
      </c>
      <c r="D400" s="304" t="s">
        <v>134</v>
      </c>
      <c r="E400" s="352">
        <v>52.75</v>
      </c>
      <c r="F400" s="313"/>
      <c r="G400" s="320" t="s">
        <v>186</v>
      </c>
      <c r="H400" s="347" t="s">
        <v>826</v>
      </c>
      <c r="I400" s="185">
        <v>42979</v>
      </c>
      <c r="J400" s="363" t="s">
        <v>936</v>
      </c>
    </row>
    <row r="401" spans="2:10" ht="19.2" x14ac:dyDescent="0.3">
      <c r="B401" s="292">
        <v>8794</v>
      </c>
      <c r="C401" s="300" t="s">
        <v>543</v>
      </c>
      <c r="D401" s="306" t="s">
        <v>134</v>
      </c>
      <c r="E401" s="353">
        <v>23.25</v>
      </c>
      <c r="F401" s="313"/>
      <c r="G401" s="322"/>
      <c r="H401" s="349" t="s">
        <v>827</v>
      </c>
      <c r="I401" s="185">
        <v>42979</v>
      </c>
      <c r="J401" s="363" t="s">
        <v>937</v>
      </c>
    </row>
    <row r="402" spans="2:10" x14ac:dyDescent="0.3">
      <c r="B402" s="292">
        <v>8795</v>
      </c>
      <c r="C402" s="300" t="s">
        <v>544</v>
      </c>
      <c r="D402" s="306" t="s">
        <v>134</v>
      </c>
      <c r="E402" s="353">
        <v>34.5</v>
      </c>
      <c r="F402" s="313"/>
      <c r="G402" s="322"/>
      <c r="H402" s="349" t="s">
        <v>828</v>
      </c>
      <c r="I402" s="185">
        <v>42979</v>
      </c>
      <c r="J402" s="365" t="s">
        <v>938</v>
      </c>
    </row>
    <row r="403" spans="2:10" ht="28.8" x14ac:dyDescent="0.3">
      <c r="B403" s="292">
        <v>8796</v>
      </c>
      <c r="C403" s="300" t="s">
        <v>543</v>
      </c>
      <c r="D403" s="306" t="s">
        <v>134</v>
      </c>
      <c r="E403" s="353">
        <v>31</v>
      </c>
      <c r="F403" s="313"/>
      <c r="G403" s="322"/>
      <c r="H403" s="346" t="s">
        <v>829</v>
      </c>
      <c r="I403" s="185">
        <v>42979</v>
      </c>
      <c r="J403" s="363" t="s">
        <v>939</v>
      </c>
    </row>
    <row r="404" spans="2:10" x14ac:dyDescent="0.3">
      <c r="B404" s="292">
        <v>8798</v>
      </c>
      <c r="C404" s="300" t="s">
        <v>545</v>
      </c>
      <c r="D404" s="306" t="s">
        <v>134</v>
      </c>
      <c r="E404" s="353">
        <v>32</v>
      </c>
      <c r="F404" s="313"/>
      <c r="G404" s="322"/>
      <c r="H404" s="349" t="s">
        <v>830</v>
      </c>
      <c r="I404" s="185">
        <v>42979</v>
      </c>
      <c r="J404" s="363" t="s">
        <v>940</v>
      </c>
    </row>
    <row r="405" spans="2:10" ht="19.2" x14ac:dyDescent="0.3">
      <c r="B405" s="292">
        <v>8799</v>
      </c>
      <c r="C405" s="300" t="s">
        <v>546</v>
      </c>
      <c r="D405" s="306" t="s">
        <v>134</v>
      </c>
      <c r="E405" s="353">
        <v>40.6</v>
      </c>
      <c r="F405" s="313"/>
      <c r="G405" s="322"/>
      <c r="H405" s="349" t="s">
        <v>831</v>
      </c>
      <c r="I405" s="185">
        <v>42979</v>
      </c>
      <c r="J405" s="363" t="s">
        <v>941</v>
      </c>
    </row>
    <row r="406" spans="2:10" x14ac:dyDescent="0.3">
      <c r="B406" s="291">
        <v>8800</v>
      </c>
      <c r="C406" s="299" t="s">
        <v>133</v>
      </c>
      <c r="D406" s="304" t="s">
        <v>135</v>
      </c>
      <c r="E406" s="352">
        <v>0.54</v>
      </c>
      <c r="F406" s="312" t="s">
        <v>637</v>
      </c>
      <c r="G406" s="322"/>
      <c r="H406" s="348"/>
      <c r="I406" s="185">
        <v>42979</v>
      </c>
      <c r="J406" s="364"/>
    </row>
    <row r="407" spans="2:10" x14ac:dyDescent="0.3">
      <c r="B407" s="291">
        <v>8801</v>
      </c>
      <c r="C407" s="299" t="s">
        <v>133</v>
      </c>
      <c r="D407" s="304" t="s">
        <v>134</v>
      </c>
      <c r="E407" s="352">
        <v>12.3</v>
      </c>
      <c r="F407" s="313"/>
      <c r="G407" s="319">
        <v>160</v>
      </c>
      <c r="H407" s="347" t="s">
        <v>832</v>
      </c>
      <c r="I407" s="185">
        <v>42979</v>
      </c>
      <c r="J407" s="363" t="s">
        <v>942</v>
      </c>
    </row>
    <row r="408" spans="2:10" x14ac:dyDescent="0.3">
      <c r="B408" s="291">
        <v>8802</v>
      </c>
      <c r="C408" s="299" t="s">
        <v>133</v>
      </c>
      <c r="D408" s="304" t="s">
        <v>134</v>
      </c>
      <c r="E408" s="352">
        <v>17.649999999999999</v>
      </c>
      <c r="F408" s="313"/>
      <c r="G408" s="319">
        <v>234</v>
      </c>
      <c r="H408" s="347" t="s">
        <v>832</v>
      </c>
      <c r="I408" s="185">
        <v>42979</v>
      </c>
      <c r="J408" s="363" t="s">
        <v>943</v>
      </c>
    </row>
    <row r="409" spans="2:10" x14ac:dyDescent="0.3">
      <c r="B409" s="291">
        <v>8803</v>
      </c>
      <c r="C409" s="299" t="s">
        <v>133</v>
      </c>
      <c r="D409" s="304" t="s">
        <v>134</v>
      </c>
      <c r="E409" s="352">
        <v>19.850000000000001</v>
      </c>
      <c r="F409" s="313"/>
      <c r="G409" s="319">
        <v>260</v>
      </c>
      <c r="H409" s="347" t="s">
        <v>832</v>
      </c>
      <c r="I409" s="185">
        <v>42979</v>
      </c>
      <c r="J409" s="363" t="s">
        <v>944</v>
      </c>
    </row>
    <row r="410" spans="2:10" x14ac:dyDescent="0.3">
      <c r="B410" s="291">
        <v>8804</v>
      </c>
      <c r="C410" s="299" t="s">
        <v>133</v>
      </c>
      <c r="D410" s="304" t="s">
        <v>134</v>
      </c>
      <c r="E410" s="352">
        <v>22.25</v>
      </c>
      <c r="F410" s="313"/>
      <c r="G410" s="319">
        <v>300</v>
      </c>
      <c r="H410" s="347" t="s">
        <v>832</v>
      </c>
      <c r="I410" s="185">
        <v>42979</v>
      </c>
      <c r="J410" s="363" t="s">
        <v>945</v>
      </c>
    </row>
    <row r="411" spans="2:10" x14ac:dyDescent="0.3">
      <c r="B411" s="291">
        <v>8805</v>
      </c>
      <c r="C411" s="299" t="s">
        <v>133</v>
      </c>
      <c r="D411" s="304" t="s">
        <v>134</v>
      </c>
      <c r="E411" s="352">
        <v>23.1</v>
      </c>
      <c r="F411" s="313"/>
      <c r="G411" s="319">
        <v>300</v>
      </c>
      <c r="H411" s="347" t="s">
        <v>832</v>
      </c>
      <c r="I411" s="185">
        <v>42979</v>
      </c>
      <c r="J411" s="363" t="s">
        <v>946</v>
      </c>
    </row>
    <row r="412" spans="2:10" x14ac:dyDescent="0.3">
      <c r="B412" s="291">
        <v>8806</v>
      </c>
      <c r="C412" s="299" t="s">
        <v>133</v>
      </c>
      <c r="D412" s="311" t="s">
        <v>134</v>
      </c>
      <c r="E412" s="352">
        <v>13.4</v>
      </c>
      <c r="F412" s="313"/>
      <c r="G412" s="319">
        <v>165</v>
      </c>
      <c r="H412" s="347" t="s">
        <v>832</v>
      </c>
      <c r="I412" s="185">
        <v>42979</v>
      </c>
      <c r="J412" s="363" t="s">
        <v>947</v>
      </c>
    </row>
    <row r="413" spans="2:10" x14ac:dyDescent="0.3">
      <c r="B413" s="291">
        <v>8807</v>
      </c>
      <c r="C413" s="299" t="s">
        <v>133</v>
      </c>
      <c r="D413" s="304" t="s">
        <v>134</v>
      </c>
      <c r="E413" s="352">
        <v>20.8</v>
      </c>
      <c r="F413" s="312" t="s">
        <v>638</v>
      </c>
      <c r="G413" s="319">
        <v>285</v>
      </c>
      <c r="H413" s="347" t="s">
        <v>833</v>
      </c>
      <c r="I413" s="185">
        <v>42979</v>
      </c>
      <c r="J413" s="363" t="s">
        <v>947</v>
      </c>
    </row>
    <row r="414" spans="2:10" x14ac:dyDescent="0.3">
      <c r="B414" s="291">
        <v>8808</v>
      </c>
      <c r="C414" s="299" t="s">
        <v>133</v>
      </c>
      <c r="D414" s="304" t="s">
        <v>134</v>
      </c>
      <c r="E414" s="352">
        <v>22.85</v>
      </c>
      <c r="F414" s="312" t="s">
        <v>638</v>
      </c>
      <c r="G414" s="319">
        <v>340</v>
      </c>
      <c r="H414" s="347" t="s">
        <v>833</v>
      </c>
      <c r="I414" s="185">
        <v>42979</v>
      </c>
      <c r="J414" s="363" t="s">
        <v>943</v>
      </c>
    </row>
    <row r="415" spans="2:10" x14ac:dyDescent="0.3">
      <c r="B415" s="291">
        <v>8809</v>
      </c>
      <c r="C415" s="299" t="s">
        <v>133</v>
      </c>
      <c r="D415" s="304" t="s">
        <v>134</v>
      </c>
      <c r="E415" s="352">
        <v>26.4</v>
      </c>
      <c r="F415" s="312" t="s">
        <v>638</v>
      </c>
      <c r="G415" s="319">
        <v>360</v>
      </c>
      <c r="H415" s="347" t="s">
        <v>833</v>
      </c>
      <c r="I415" s="185">
        <v>42979</v>
      </c>
      <c r="J415" s="363" t="s">
        <v>944</v>
      </c>
    </row>
    <row r="416" spans="2:10" x14ac:dyDescent="0.3">
      <c r="B416" s="291">
        <v>8810</v>
      </c>
      <c r="C416" s="299" t="s">
        <v>133</v>
      </c>
      <c r="D416" s="304" t="s">
        <v>134</v>
      </c>
      <c r="E416" s="352">
        <v>26.75</v>
      </c>
      <c r="F416" s="312" t="s">
        <v>638</v>
      </c>
      <c r="G416" s="319">
        <v>362</v>
      </c>
      <c r="H416" s="347" t="s">
        <v>833</v>
      </c>
      <c r="I416" s="185">
        <v>42979</v>
      </c>
      <c r="J416" s="363" t="s">
        <v>945</v>
      </c>
    </row>
    <row r="417" spans="2:10" x14ac:dyDescent="0.3">
      <c r="B417" s="291">
        <v>8811</v>
      </c>
      <c r="C417" s="299" t="s">
        <v>133</v>
      </c>
      <c r="D417" s="304" t="s">
        <v>134</v>
      </c>
      <c r="E417" s="352">
        <v>27.5</v>
      </c>
      <c r="F417" s="312" t="s">
        <v>638</v>
      </c>
      <c r="G417" s="319">
        <v>362</v>
      </c>
      <c r="H417" s="347" t="s">
        <v>833</v>
      </c>
      <c r="I417" s="185">
        <v>42979</v>
      </c>
      <c r="J417" s="363" t="s">
        <v>946</v>
      </c>
    </row>
    <row r="418" spans="2:10" x14ac:dyDescent="0.3">
      <c r="B418" s="291">
        <v>8820</v>
      </c>
      <c r="C418" s="299" t="s">
        <v>547</v>
      </c>
      <c r="D418" s="304" t="s">
        <v>134</v>
      </c>
      <c r="E418" s="352">
        <v>1.75</v>
      </c>
      <c r="F418" s="313"/>
      <c r="G418" s="322"/>
      <c r="H418" s="348"/>
      <c r="I418" s="185">
        <v>42979</v>
      </c>
      <c r="J418" s="363" t="s">
        <v>948</v>
      </c>
    </row>
    <row r="419" spans="2:10" x14ac:dyDescent="0.3">
      <c r="B419" s="291">
        <v>8821</v>
      </c>
      <c r="C419" s="299" t="s">
        <v>548</v>
      </c>
      <c r="D419" s="304" t="s">
        <v>134</v>
      </c>
      <c r="E419" s="352">
        <v>1.5</v>
      </c>
      <c r="F419" s="313"/>
      <c r="G419" s="322"/>
      <c r="H419" s="348"/>
      <c r="I419" s="185">
        <v>42979</v>
      </c>
      <c r="J419" s="363" t="s">
        <v>949</v>
      </c>
    </row>
    <row r="420" spans="2:10" ht="19.2" x14ac:dyDescent="0.3">
      <c r="B420" s="292">
        <v>8822</v>
      </c>
      <c r="C420" s="300" t="s">
        <v>549</v>
      </c>
      <c r="D420" s="306" t="s">
        <v>134</v>
      </c>
      <c r="E420" s="353">
        <v>52.26</v>
      </c>
      <c r="F420" s="313"/>
      <c r="G420" s="323">
        <v>230</v>
      </c>
      <c r="H420" s="348"/>
      <c r="I420" s="185">
        <v>42979</v>
      </c>
      <c r="J420" s="366" t="s">
        <v>950</v>
      </c>
    </row>
    <row r="421" spans="2:10" x14ac:dyDescent="0.3">
      <c r="B421" s="291">
        <v>8823</v>
      </c>
      <c r="C421" s="299" t="s">
        <v>550</v>
      </c>
      <c r="D421" s="304" t="s">
        <v>134</v>
      </c>
      <c r="E421" s="352">
        <v>115</v>
      </c>
      <c r="F421" s="313"/>
      <c r="G421" s="319">
        <v>700</v>
      </c>
      <c r="H421" s="348"/>
      <c r="I421" s="185">
        <v>42979</v>
      </c>
      <c r="J421" s="363" t="s">
        <v>951</v>
      </c>
    </row>
    <row r="422" spans="2:10" x14ac:dyDescent="0.3">
      <c r="B422" s="291">
        <v>8824</v>
      </c>
      <c r="C422" s="299" t="s">
        <v>493</v>
      </c>
      <c r="D422" s="304" t="s">
        <v>134</v>
      </c>
      <c r="E422" s="352">
        <v>62.9</v>
      </c>
      <c r="F422" s="313"/>
      <c r="G422" s="320" t="s">
        <v>669</v>
      </c>
      <c r="H422" s="348"/>
      <c r="I422" s="185">
        <v>42979</v>
      </c>
      <c r="J422" s="363" t="s">
        <v>952</v>
      </c>
    </row>
    <row r="423" spans="2:10" x14ac:dyDescent="0.3">
      <c r="B423" s="291">
        <v>8825</v>
      </c>
      <c r="C423" s="299" t="s">
        <v>493</v>
      </c>
      <c r="D423" s="304" t="s">
        <v>134</v>
      </c>
      <c r="E423" s="352">
        <v>118.77</v>
      </c>
      <c r="F423" s="313"/>
      <c r="G423" s="320" t="s">
        <v>670</v>
      </c>
      <c r="H423" s="348"/>
      <c r="I423" s="185">
        <v>42979</v>
      </c>
      <c r="J423" s="363" t="s">
        <v>953</v>
      </c>
    </row>
    <row r="424" spans="2:10" ht="19.2" x14ac:dyDescent="0.3">
      <c r="B424" s="291">
        <v>8840</v>
      </c>
      <c r="C424" s="299" t="s">
        <v>551</v>
      </c>
      <c r="D424" s="304" t="s">
        <v>134</v>
      </c>
      <c r="E424" s="352">
        <v>38.65</v>
      </c>
      <c r="F424" s="313"/>
      <c r="G424" s="320" t="s">
        <v>671</v>
      </c>
      <c r="H424" s="347" t="s">
        <v>834</v>
      </c>
      <c r="I424" s="185">
        <v>42979</v>
      </c>
      <c r="J424" s="363" t="s">
        <v>954</v>
      </c>
    </row>
    <row r="425" spans="2:10" x14ac:dyDescent="0.3">
      <c r="B425" s="292">
        <v>8841</v>
      </c>
      <c r="C425" s="300" t="s">
        <v>552</v>
      </c>
      <c r="D425" s="306" t="s">
        <v>134</v>
      </c>
      <c r="E425" s="353">
        <v>30.5</v>
      </c>
      <c r="F425" s="313"/>
      <c r="G425" s="323">
        <v>200</v>
      </c>
      <c r="H425" s="348"/>
      <c r="I425" s="185">
        <v>42979</v>
      </c>
      <c r="J425" s="363" t="s">
        <v>955</v>
      </c>
    </row>
    <row r="426" spans="2:10" x14ac:dyDescent="0.3">
      <c r="B426" s="291">
        <v>8842</v>
      </c>
      <c r="C426" s="299" t="s">
        <v>553</v>
      </c>
      <c r="D426" s="304" t="s">
        <v>134</v>
      </c>
      <c r="E426" s="352">
        <v>14.66</v>
      </c>
      <c r="F426" s="313"/>
      <c r="G426" s="322"/>
      <c r="H426" s="348"/>
      <c r="I426" s="185">
        <v>42979</v>
      </c>
      <c r="J426" s="363" t="s">
        <v>956</v>
      </c>
    </row>
    <row r="427" spans="2:10" x14ac:dyDescent="0.3">
      <c r="B427" s="292">
        <v>8843</v>
      </c>
      <c r="C427" s="300" t="s">
        <v>554</v>
      </c>
      <c r="D427" s="306" t="s">
        <v>134</v>
      </c>
      <c r="E427" s="353">
        <v>13.6</v>
      </c>
      <c r="F427" s="313"/>
      <c r="G427" s="322"/>
      <c r="H427" s="348"/>
      <c r="I427" s="185">
        <v>42979</v>
      </c>
      <c r="J427" s="365" t="s">
        <v>957</v>
      </c>
    </row>
    <row r="428" spans="2:10" ht="19.2" x14ac:dyDescent="0.3">
      <c r="B428" s="291">
        <v>8844</v>
      </c>
      <c r="C428" s="299" t="s">
        <v>555</v>
      </c>
      <c r="D428" s="304" t="s">
        <v>134</v>
      </c>
      <c r="E428" s="352">
        <v>75</v>
      </c>
      <c r="F428" s="313"/>
      <c r="G428" s="319">
        <v>400</v>
      </c>
      <c r="H428" s="347" t="s">
        <v>835</v>
      </c>
      <c r="I428" s="185">
        <v>42979</v>
      </c>
      <c r="J428" s="363" t="s">
        <v>958</v>
      </c>
    </row>
    <row r="429" spans="2:10" x14ac:dyDescent="0.3">
      <c r="B429" s="291">
        <v>8845</v>
      </c>
      <c r="C429" s="299" t="s">
        <v>556</v>
      </c>
      <c r="D429" s="304" t="s">
        <v>134</v>
      </c>
      <c r="E429" s="352">
        <v>31</v>
      </c>
      <c r="F429" s="313"/>
      <c r="G429" s="319">
        <v>340</v>
      </c>
      <c r="H429" s="347" t="s">
        <v>836</v>
      </c>
      <c r="I429" s="185">
        <v>42979</v>
      </c>
      <c r="J429" s="363" t="s">
        <v>959</v>
      </c>
    </row>
    <row r="430" spans="2:10" ht="19.2" x14ac:dyDescent="0.3">
      <c r="B430" s="292">
        <v>8846</v>
      </c>
      <c r="C430" s="300" t="s">
        <v>556</v>
      </c>
      <c r="D430" s="306" t="s">
        <v>134</v>
      </c>
      <c r="E430" s="353">
        <v>19.25</v>
      </c>
      <c r="F430" s="313"/>
      <c r="G430" s="323">
        <v>340</v>
      </c>
      <c r="H430" s="349" t="s">
        <v>836</v>
      </c>
      <c r="I430" s="185">
        <v>42979</v>
      </c>
      <c r="J430" s="366" t="s">
        <v>960</v>
      </c>
    </row>
    <row r="431" spans="2:10" ht="19.2" x14ac:dyDescent="0.3">
      <c r="B431" s="292">
        <v>8847</v>
      </c>
      <c r="C431" s="301" t="s">
        <v>557</v>
      </c>
      <c r="D431" s="306" t="s">
        <v>134</v>
      </c>
      <c r="E431" s="353">
        <v>29.45</v>
      </c>
      <c r="F431" s="313"/>
      <c r="G431" s="322"/>
      <c r="H431" s="349" t="s">
        <v>837</v>
      </c>
      <c r="I431" s="185">
        <v>42979</v>
      </c>
      <c r="J431" s="366" t="s">
        <v>961</v>
      </c>
    </row>
    <row r="432" spans="2:10" ht="19.2" x14ac:dyDescent="0.3">
      <c r="B432" s="292">
        <v>8848</v>
      </c>
      <c r="C432" s="301" t="s">
        <v>557</v>
      </c>
      <c r="D432" s="306" t="s">
        <v>134</v>
      </c>
      <c r="E432" s="353">
        <v>48.9</v>
      </c>
      <c r="F432" s="313"/>
      <c r="G432" s="323">
        <v>310</v>
      </c>
      <c r="H432" s="348"/>
      <c r="I432" s="185">
        <v>42979</v>
      </c>
      <c r="J432" s="366" t="s">
        <v>962</v>
      </c>
    </row>
    <row r="433" spans="2:10" ht="19.2" x14ac:dyDescent="0.3">
      <c r="B433" s="292">
        <v>8849</v>
      </c>
      <c r="C433" s="300" t="s">
        <v>555</v>
      </c>
      <c r="D433" s="306" t="s">
        <v>134</v>
      </c>
      <c r="E433" s="353">
        <v>52</v>
      </c>
      <c r="F433" s="313"/>
      <c r="G433" s="322"/>
      <c r="H433" s="348"/>
      <c r="I433" s="185">
        <v>42979</v>
      </c>
      <c r="J433" s="366" t="s">
        <v>963</v>
      </c>
    </row>
    <row r="434" spans="2:10" x14ac:dyDescent="0.3">
      <c r="B434" s="291">
        <v>8850</v>
      </c>
      <c r="C434" s="299" t="s">
        <v>555</v>
      </c>
      <c r="D434" s="304" t="s">
        <v>134</v>
      </c>
      <c r="E434" s="352">
        <v>45.5</v>
      </c>
      <c r="F434" s="313"/>
      <c r="G434" s="319">
        <v>260</v>
      </c>
      <c r="H434" s="348"/>
      <c r="I434" s="185">
        <v>42979</v>
      </c>
      <c r="J434" s="363" t="s">
        <v>964</v>
      </c>
    </row>
    <row r="435" spans="2:10" x14ac:dyDescent="0.3">
      <c r="B435" s="292">
        <v>8851</v>
      </c>
      <c r="C435" s="300" t="s">
        <v>558</v>
      </c>
      <c r="D435" s="306" t="s">
        <v>134</v>
      </c>
      <c r="E435" s="353">
        <v>41</v>
      </c>
      <c r="F435" s="313"/>
      <c r="G435" s="323">
        <v>230</v>
      </c>
      <c r="H435" s="348"/>
      <c r="I435" s="185">
        <v>42979</v>
      </c>
      <c r="J435" s="363" t="s">
        <v>965</v>
      </c>
    </row>
    <row r="436" spans="2:10" x14ac:dyDescent="0.3">
      <c r="B436" s="292">
        <v>8852</v>
      </c>
      <c r="C436" s="300" t="s">
        <v>555</v>
      </c>
      <c r="D436" s="306" t="s">
        <v>134</v>
      </c>
      <c r="E436" s="353">
        <v>65.3</v>
      </c>
      <c r="F436" s="313"/>
      <c r="G436" s="323">
        <v>410</v>
      </c>
      <c r="H436" s="348"/>
      <c r="I436" s="185">
        <v>42979</v>
      </c>
      <c r="J436" s="363" t="s">
        <v>966</v>
      </c>
    </row>
    <row r="437" spans="2:10" x14ac:dyDescent="0.3">
      <c r="B437" s="295">
        <v>8853</v>
      </c>
      <c r="C437" s="303" t="s">
        <v>555</v>
      </c>
      <c r="D437" s="309" t="s">
        <v>134</v>
      </c>
      <c r="E437" s="353">
        <v>45</v>
      </c>
      <c r="F437" s="317"/>
      <c r="G437" s="332">
        <v>410</v>
      </c>
      <c r="H437" s="350"/>
      <c r="I437" s="185">
        <v>42979</v>
      </c>
      <c r="J437" s="368" t="s">
        <v>967</v>
      </c>
    </row>
    <row r="438" spans="2:10" x14ac:dyDescent="0.3">
      <c r="B438" s="292">
        <v>8854</v>
      </c>
      <c r="C438" s="300" t="s">
        <v>559</v>
      </c>
      <c r="D438" s="306" t="s">
        <v>134</v>
      </c>
      <c r="E438" s="356">
        <v>96.2</v>
      </c>
      <c r="F438" s="313"/>
      <c r="G438" s="325" t="s">
        <v>672</v>
      </c>
      <c r="H438" s="348"/>
      <c r="I438" s="185">
        <v>42979</v>
      </c>
      <c r="J438" s="365" t="s">
        <v>968</v>
      </c>
    </row>
    <row r="439" spans="2:10" ht="19.2" x14ac:dyDescent="0.3">
      <c r="B439" s="292">
        <v>8870</v>
      </c>
      <c r="C439" s="300" t="s">
        <v>560</v>
      </c>
      <c r="D439" s="306" t="s">
        <v>134</v>
      </c>
      <c r="E439" s="353">
        <v>10.68</v>
      </c>
      <c r="F439" s="313"/>
      <c r="G439" s="335">
        <v>13.5</v>
      </c>
      <c r="H439" s="349" t="s">
        <v>838</v>
      </c>
      <c r="I439" s="185">
        <v>42979</v>
      </c>
      <c r="J439" s="366" t="s">
        <v>969</v>
      </c>
    </row>
    <row r="440" spans="2:10" x14ac:dyDescent="0.3">
      <c r="B440" s="291">
        <v>8871</v>
      </c>
      <c r="C440" s="299" t="s">
        <v>560</v>
      </c>
      <c r="D440" s="304" t="s">
        <v>134</v>
      </c>
      <c r="E440" s="352">
        <v>6.3</v>
      </c>
      <c r="F440" s="313"/>
      <c r="G440" s="322"/>
      <c r="H440" s="348"/>
      <c r="I440" s="185">
        <v>42979</v>
      </c>
      <c r="J440" s="363" t="s">
        <v>970</v>
      </c>
    </row>
    <row r="441" spans="2:10" x14ac:dyDescent="0.3">
      <c r="B441" s="291">
        <v>8872</v>
      </c>
      <c r="C441" s="299" t="s">
        <v>561</v>
      </c>
      <c r="D441" s="304" t="s">
        <v>134</v>
      </c>
      <c r="E441" s="352">
        <v>48.75</v>
      </c>
      <c r="F441" s="313"/>
      <c r="G441" s="336">
        <v>4.5</v>
      </c>
      <c r="H441" s="348"/>
      <c r="I441" s="185">
        <v>42979</v>
      </c>
      <c r="J441" s="363" t="s">
        <v>971</v>
      </c>
    </row>
    <row r="442" spans="2:10" ht="19.2" x14ac:dyDescent="0.3">
      <c r="B442" s="292">
        <v>8900</v>
      </c>
      <c r="C442" s="300" t="s">
        <v>562</v>
      </c>
      <c r="D442" s="306" t="s">
        <v>134</v>
      </c>
      <c r="E442" s="353">
        <v>474</v>
      </c>
      <c r="F442" s="313"/>
      <c r="G442" s="323">
        <v>420</v>
      </c>
      <c r="H442" s="348"/>
      <c r="I442" s="185">
        <v>42979</v>
      </c>
      <c r="J442" s="363" t="s">
        <v>972</v>
      </c>
    </row>
    <row r="443" spans="2:10" ht="19.2" x14ac:dyDescent="0.3">
      <c r="B443" s="292">
        <v>8901</v>
      </c>
      <c r="C443" s="300" t="s">
        <v>562</v>
      </c>
      <c r="D443" s="306" t="s">
        <v>134</v>
      </c>
      <c r="E443" s="353">
        <v>496</v>
      </c>
      <c r="F443" s="313"/>
      <c r="G443" s="323">
        <v>420</v>
      </c>
      <c r="H443" s="348"/>
      <c r="I443" s="185">
        <v>42979</v>
      </c>
      <c r="J443" s="363" t="s">
        <v>973</v>
      </c>
    </row>
    <row r="444" spans="2:10" x14ac:dyDescent="0.3">
      <c r="B444" s="292">
        <v>8902</v>
      </c>
      <c r="C444" s="300" t="s">
        <v>562</v>
      </c>
      <c r="D444" s="306" t="s">
        <v>134</v>
      </c>
      <c r="E444" s="353">
        <v>582</v>
      </c>
      <c r="F444" s="314" t="s">
        <v>639</v>
      </c>
      <c r="G444" s="323">
        <v>650</v>
      </c>
      <c r="H444" s="348"/>
      <c r="I444" s="185">
        <v>42979</v>
      </c>
      <c r="J444" s="363" t="s">
        <v>974</v>
      </c>
    </row>
    <row r="445" spans="2:10" x14ac:dyDescent="0.3">
      <c r="B445" s="292">
        <v>8903</v>
      </c>
      <c r="C445" s="300" t="s">
        <v>562</v>
      </c>
      <c r="D445" s="306" t="s">
        <v>134</v>
      </c>
      <c r="E445" s="353">
        <v>596</v>
      </c>
      <c r="F445" s="314" t="s">
        <v>640</v>
      </c>
      <c r="G445" s="323">
        <v>650</v>
      </c>
      <c r="H445" s="348"/>
      <c r="I445" s="185">
        <v>42979</v>
      </c>
      <c r="J445" s="365" t="s">
        <v>975</v>
      </c>
    </row>
    <row r="446" spans="2:10" x14ac:dyDescent="0.3">
      <c r="B446" s="292">
        <v>8904</v>
      </c>
      <c r="C446" s="300" t="s">
        <v>562</v>
      </c>
      <c r="D446" s="306" t="s">
        <v>134</v>
      </c>
      <c r="E446" s="353">
        <v>780</v>
      </c>
      <c r="F446" s="314" t="s">
        <v>641</v>
      </c>
      <c r="G446" s="323">
        <v>450</v>
      </c>
      <c r="H446" s="348"/>
      <c r="I446" s="185">
        <v>42979</v>
      </c>
      <c r="J446" s="363" t="s">
        <v>976</v>
      </c>
    </row>
    <row r="447" spans="2:10" x14ac:dyDescent="0.3">
      <c r="B447" s="291">
        <v>8905</v>
      </c>
      <c r="C447" s="299" t="s">
        <v>562</v>
      </c>
      <c r="D447" s="304" t="s">
        <v>134</v>
      </c>
      <c r="E447" s="352">
        <v>626</v>
      </c>
      <c r="F447" s="313"/>
      <c r="G447" s="319">
        <v>250</v>
      </c>
      <c r="H447" s="348"/>
      <c r="I447" s="185">
        <v>42979</v>
      </c>
      <c r="J447" s="363" t="s">
        <v>977</v>
      </c>
    </row>
    <row r="448" spans="2:10" x14ac:dyDescent="0.3">
      <c r="B448" s="291">
        <v>8906</v>
      </c>
      <c r="C448" s="299" t="s">
        <v>563</v>
      </c>
      <c r="D448" s="304" t="s">
        <v>134</v>
      </c>
      <c r="E448" s="352">
        <v>456</v>
      </c>
      <c r="F448" s="313"/>
      <c r="G448" s="319">
        <v>310</v>
      </c>
      <c r="H448" s="348"/>
      <c r="I448" s="185">
        <v>42979</v>
      </c>
      <c r="J448" s="363" t="s">
        <v>978</v>
      </c>
    </row>
    <row r="449" spans="2:10" x14ac:dyDescent="0.3">
      <c r="B449" s="292">
        <v>8907</v>
      </c>
      <c r="C449" s="300" t="s">
        <v>563</v>
      </c>
      <c r="D449" s="306" t="s">
        <v>134</v>
      </c>
      <c r="E449" s="353">
        <v>487</v>
      </c>
      <c r="F449" s="313"/>
      <c r="G449" s="323">
        <v>350</v>
      </c>
      <c r="H449" s="348"/>
      <c r="I449" s="185">
        <v>42979</v>
      </c>
      <c r="J449" s="363" t="s">
        <v>979</v>
      </c>
    </row>
    <row r="450" spans="2:10" x14ac:dyDescent="0.3">
      <c r="B450" s="292">
        <v>8908</v>
      </c>
      <c r="C450" s="300" t="s">
        <v>564</v>
      </c>
      <c r="D450" s="306" t="s">
        <v>134</v>
      </c>
      <c r="E450" s="353">
        <v>2945</v>
      </c>
      <c r="F450" s="314" t="s">
        <v>642</v>
      </c>
      <c r="G450" s="323">
        <v>1890</v>
      </c>
      <c r="H450" s="349" t="s">
        <v>839</v>
      </c>
      <c r="I450" s="185">
        <v>42979</v>
      </c>
      <c r="J450" s="363" t="s">
        <v>980</v>
      </c>
    </row>
    <row r="451" spans="2:10" x14ac:dyDescent="0.3">
      <c r="B451" s="292">
        <v>8909</v>
      </c>
      <c r="C451" s="300" t="s">
        <v>562</v>
      </c>
      <c r="D451" s="306" t="s">
        <v>134</v>
      </c>
      <c r="E451" s="353">
        <v>5504</v>
      </c>
      <c r="F451" s="314" t="s">
        <v>643</v>
      </c>
      <c r="G451" s="323">
        <v>1890</v>
      </c>
      <c r="H451" s="349" t="s">
        <v>839</v>
      </c>
      <c r="I451" s="185">
        <v>42979</v>
      </c>
      <c r="J451" s="363" t="s">
        <v>981</v>
      </c>
    </row>
    <row r="452" spans="2:10" x14ac:dyDescent="0.3">
      <c r="B452" s="291">
        <v>8910</v>
      </c>
      <c r="C452" s="299" t="s">
        <v>565</v>
      </c>
      <c r="D452" s="304" t="s">
        <v>134</v>
      </c>
      <c r="E452" s="352">
        <v>10750</v>
      </c>
      <c r="F452" s="312" t="s">
        <v>643</v>
      </c>
      <c r="G452" s="319">
        <v>2850</v>
      </c>
      <c r="H452" s="347" t="s">
        <v>840</v>
      </c>
      <c r="I452" s="185">
        <v>42979</v>
      </c>
      <c r="J452" s="363" t="s">
        <v>982</v>
      </c>
    </row>
    <row r="453" spans="2:10" x14ac:dyDescent="0.3">
      <c r="B453" s="291">
        <v>8911</v>
      </c>
      <c r="C453" s="299" t="s">
        <v>566</v>
      </c>
      <c r="D453" s="304" t="s">
        <v>134</v>
      </c>
      <c r="E453" s="352">
        <v>621</v>
      </c>
      <c r="F453" s="312" t="s">
        <v>644</v>
      </c>
      <c r="G453" s="319">
        <v>675</v>
      </c>
      <c r="H453" s="347" t="s">
        <v>841</v>
      </c>
      <c r="I453" s="185">
        <v>42979</v>
      </c>
      <c r="J453" s="363" t="s">
        <v>983</v>
      </c>
    </row>
    <row r="454" spans="2:10" x14ac:dyDescent="0.3">
      <c r="B454" s="291">
        <v>8912</v>
      </c>
      <c r="C454" s="299" t="s">
        <v>566</v>
      </c>
      <c r="D454" s="304" t="s">
        <v>134</v>
      </c>
      <c r="E454" s="352">
        <v>596</v>
      </c>
      <c r="F454" s="312" t="s">
        <v>644</v>
      </c>
      <c r="G454" s="319">
        <v>420</v>
      </c>
      <c r="H454" s="347" t="s">
        <v>841</v>
      </c>
      <c r="I454" s="185">
        <v>42979</v>
      </c>
      <c r="J454" s="363" t="s">
        <v>984</v>
      </c>
    </row>
    <row r="455" spans="2:10" x14ac:dyDescent="0.3">
      <c r="B455" s="291">
        <v>8913</v>
      </c>
      <c r="C455" s="299" t="s">
        <v>562</v>
      </c>
      <c r="D455" s="304" t="s">
        <v>134</v>
      </c>
      <c r="E455" s="352">
        <v>576</v>
      </c>
      <c r="F455" s="313"/>
      <c r="G455" s="319">
        <v>726</v>
      </c>
      <c r="H455" s="351"/>
      <c r="I455" s="185">
        <v>42979</v>
      </c>
      <c r="J455" s="363" t="s">
        <v>985</v>
      </c>
    </row>
    <row r="456" spans="2:10" x14ac:dyDescent="0.3">
      <c r="B456" s="292">
        <v>8914</v>
      </c>
      <c r="C456" s="300" t="s">
        <v>567</v>
      </c>
      <c r="D456" s="306" t="s">
        <v>134</v>
      </c>
      <c r="E456" s="353">
        <v>1316</v>
      </c>
      <c r="F456" s="313"/>
      <c r="G456" s="323">
        <v>669</v>
      </c>
      <c r="H456" s="351"/>
      <c r="I456" s="185">
        <v>42979</v>
      </c>
      <c r="J456" s="365" t="s">
        <v>986</v>
      </c>
    </row>
    <row r="457" spans="2:10" x14ac:dyDescent="0.3">
      <c r="B457" s="291">
        <v>8915</v>
      </c>
      <c r="C457" s="299" t="s">
        <v>568</v>
      </c>
      <c r="D457" s="304" t="s">
        <v>134</v>
      </c>
      <c r="E457" s="352">
        <v>697</v>
      </c>
      <c r="F457" s="313"/>
      <c r="G457" s="319">
        <v>850</v>
      </c>
      <c r="H457" s="351"/>
      <c r="I457" s="185">
        <v>42979</v>
      </c>
      <c r="J457" s="363" t="s">
        <v>987</v>
      </c>
    </row>
    <row r="458" spans="2:10" x14ac:dyDescent="0.3">
      <c r="B458" s="291">
        <v>8916</v>
      </c>
      <c r="C458" s="299" t="s">
        <v>568</v>
      </c>
      <c r="D458" s="304" t="s">
        <v>134</v>
      </c>
      <c r="E458" s="352">
        <v>1075</v>
      </c>
      <c r="F458" s="313"/>
      <c r="G458" s="319">
        <v>550</v>
      </c>
      <c r="H458" s="351"/>
      <c r="I458" s="185">
        <v>42979</v>
      </c>
      <c r="J458" s="363" t="s">
        <v>988</v>
      </c>
    </row>
    <row r="459" spans="2:10" x14ac:dyDescent="0.3">
      <c r="B459" s="291">
        <v>8917</v>
      </c>
      <c r="C459" s="299" t="s">
        <v>569</v>
      </c>
      <c r="D459" s="304" t="s">
        <v>134</v>
      </c>
      <c r="E459" s="352">
        <v>447</v>
      </c>
      <c r="F459" s="313"/>
      <c r="G459" s="319">
        <v>290</v>
      </c>
      <c r="H459" s="351"/>
      <c r="I459" s="185">
        <v>42979</v>
      </c>
      <c r="J459" s="363" t="s">
        <v>989</v>
      </c>
    </row>
    <row r="460" spans="2:10" ht="19.2" x14ac:dyDescent="0.3">
      <c r="B460" s="292">
        <v>8943</v>
      </c>
      <c r="C460" s="300" t="s">
        <v>570</v>
      </c>
      <c r="D460" s="306" t="s">
        <v>134</v>
      </c>
      <c r="E460" s="353">
        <v>19.850000000000001</v>
      </c>
      <c r="F460" s="312" t="s">
        <v>645</v>
      </c>
      <c r="G460" s="323">
        <v>30</v>
      </c>
      <c r="H460" s="351"/>
      <c r="I460" s="185">
        <v>42979</v>
      </c>
      <c r="J460" s="365" t="s">
        <v>990</v>
      </c>
    </row>
    <row r="461" spans="2:10" ht="19.2" x14ac:dyDescent="0.3">
      <c r="B461" s="292">
        <v>8944</v>
      </c>
      <c r="C461" s="300" t="s">
        <v>571</v>
      </c>
      <c r="D461" s="306" t="s">
        <v>134</v>
      </c>
      <c r="E461" s="353">
        <v>14.5</v>
      </c>
      <c r="F461" s="312" t="s">
        <v>646</v>
      </c>
      <c r="H461" s="351"/>
      <c r="I461" s="185">
        <v>42979</v>
      </c>
      <c r="J461" s="365" t="s">
        <v>778</v>
      </c>
    </row>
    <row r="462" spans="2:10" x14ac:dyDescent="0.3">
      <c r="B462" s="291">
        <v>8945</v>
      </c>
      <c r="C462" s="299" t="s">
        <v>572</v>
      </c>
      <c r="D462" s="304" t="s">
        <v>134</v>
      </c>
      <c r="E462" s="352">
        <v>6.3</v>
      </c>
      <c r="F462" s="313"/>
      <c r="H462" s="351"/>
      <c r="I462" s="185">
        <v>42979</v>
      </c>
      <c r="J462" s="363" t="s">
        <v>991</v>
      </c>
    </row>
  </sheetData>
  <autoFilter ref="B2:I354">
    <sortState ref="B3:I352">
      <sortCondition ref="B2:B352"/>
    </sortState>
  </autoFilter>
  <sortState ref="B620:J968">
    <sortCondition ref="B620:B968"/>
  </sortState>
  <mergeCells count="2">
    <mergeCell ref="C1:F1"/>
    <mergeCell ref="G1:I1"/>
  </mergeCells>
  <phoneticPr fontId="0" type="noConversion"/>
  <printOptions horizontalCentered="1"/>
  <pageMargins left="0.25" right="0.25" top="0.25" bottom="0.5" header="0.25" footer="0.25"/>
  <pageSetup scale="78" orientation="portrait" r:id="rId1"/>
  <headerFooter alignWithMargins="0">
    <oddFooter>&amp;RPage &amp;P of &amp;N</oddFooter>
  </headerFooter>
  <rowBreaks count="1" manualBreakCount="1">
    <brk id="36"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5"/>
  </sheetPr>
  <dimension ref="B1:M52"/>
  <sheetViews>
    <sheetView showGridLines="0" showZeros="0" zoomScaleNormal="100" zoomScaleSheetLayoutView="90" workbookViewId="0">
      <pane xSplit="6" ySplit="7" topLeftCell="G8" activePane="bottomRight" state="frozen"/>
      <selection pane="topRight" activeCell="G1" sqref="G1"/>
      <selection pane="bottomLeft" activeCell="A8" sqref="A8"/>
      <selection pane="bottomRight" activeCell="G8" sqref="G8:H9"/>
    </sheetView>
  </sheetViews>
  <sheetFormatPr defaultColWidth="9.109375" defaultRowHeight="13.2" x14ac:dyDescent="0.25"/>
  <cols>
    <col min="1" max="1" width="2.88671875" style="32" customWidth="1"/>
    <col min="2" max="2" width="21.88671875" style="32" customWidth="1"/>
    <col min="3" max="3" width="16.6640625" style="32" customWidth="1"/>
    <col min="4" max="5" width="11.6640625" style="32" customWidth="1"/>
    <col min="6" max="6" width="16.88671875" style="32" customWidth="1"/>
    <col min="7" max="7" width="16.6640625" style="32" customWidth="1"/>
    <col min="8" max="9" width="9.6640625" style="32" customWidth="1"/>
    <col min="10" max="10" width="9.5546875" style="32" customWidth="1"/>
    <col min="11" max="11" width="20.44140625" style="32" customWidth="1"/>
    <col min="12" max="12" width="2.88671875" style="32" customWidth="1"/>
    <col min="13" max="13" width="5.6640625" style="32" hidden="1" customWidth="1"/>
    <col min="14" max="27" width="5.6640625" style="32" customWidth="1"/>
    <col min="28" max="16384" width="9.109375" style="32"/>
  </cols>
  <sheetData>
    <row r="1" spans="2:11" ht="12.75" customHeight="1" thickBot="1" x14ac:dyDescent="0.3"/>
    <row r="2" spans="2:11" ht="13.5" customHeight="1" x14ac:dyDescent="0.25">
      <c r="B2" s="574" t="s">
        <v>361</v>
      </c>
      <c r="C2" s="575"/>
      <c r="D2" s="575"/>
      <c r="E2" s="575"/>
      <c r="F2" s="575"/>
      <c r="G2" s="575"/>
      <c r="H2" s="575"/>
      <c r="I2" s="575"/>
      <c r="J2" s="575"/>
      <c r="K2" s="576"/>
    </row>
    <row r="3" spans="2:11" ht="21" customHeight="1" thickBot="1" x14ac:dyDescent="0.35">
      <c r="B3" s="623" t="s">
        <v>320</v>
      </c>
      <c r="C3" s="624"/>
      <c r="D3" s="624"/>
      <c r="E3" s="624"/>
      <c r="F3" s="624"/>
      <c r="G3" s="624"/>
      <c r="H3" s="624"/>
      <c r="I3" s="624"/>
      <c r="J3" s="624"/>
      <c r="K3" s="625"/>
    </row>
    <row r="4" spans="2:11" ht="15" customHeight="1" x14ac:dyDescent="0.25">
      <c r="B4" s="626" t="s">
        <v>326</v>
      </c>
      <c r="C4" s="627"/>
      <c r="D4" s="627"/>
      <c r="E4" s="628"/>
      <c r="F4" s="95" t="s">
        <v>267</v>
      </c>
      <c r="G4" s="427" t="s">
        <v>328</v>
      </c>
      <c r="H4" s="632"/>
      <c r="I4" s="426"/>
      <c r="J4" s="614" t="s">
        <v>351</v>
      </c>
      <c r="K4" s="615"/>
    </row>
    <row r="5" spans="2:11" ht="15" customHeight="1" x14ac:dyDescent="0.25">
      <c r="B5" s="616">
        <f>'FILL OUT FIRST - TOC'!$F$5</f>
        <v>0</v>
      </c>
      <c r="C5" s="617"/>
      <c r="D5" s="617"/>
      <c r="E5" s="618"/>
      <c r="F5" s="61">
        <f>'FILL OUT FIRST - TOC'!$F$7</f>
        <v>0</v>
      </c>
      <c r="G5" s="475">
        <f>'FILL OUT FIRST - TOC'!$F$6</f>
        <v>0</v>
      </c>
      <c r="H5" s="633"/>
      <c r="I5" s="476"/>
      <c r="J5" s="475">
        <f>'FILL OUT FIRST - TOC'!$F$4</f>
        <v>0</v>
      </c>
      <c r="K5" s="631"/>
    </row>
    <row r="6" spans="2:11" x14ac:dyDescent="0.25">
      <c r="B6" s="619" t="s">
        <v>256</v>
      </c>
      <c r="C6" s="587" t="s">
        <v>441</v>
      </c>
      <c r="D6" s="585" t="s">
        <v>321</v>
      </c>
      <c r="E6" s="585"/>
      <c r="F6" s="173" t="s">
        <v>315</v>
      </c>
      <c r="G6" s="588" t="s">
        <v>312</v>
      </c>
      <c r="H6" s="589"/>
      <c r="I6" s="587" t="s">
        <v>295</v>
      </c>
      <c r="J6" s="587" t="s">
        <v>296</v>
      </c>
      <c r="K6" s="629" t="s">
        <v>314</v>
      </c>
    </row>
    <row r="7" spans="2:11" ht="21.75" customHeight="1" x14ac:dyDescent="0.25">
      <c r="B7" s="620"/>
      <c r="C7" s="585"/>
      <c r="D7" s="174" t="s">
        <v>297</v>
      </c>
      <c r="E7" s="174" t="s">
        <v>440</v>
      </c>
      <c r="F7" s="239">
        <f>SUM(F8:F1000)</f>
        <v>0</v>
      </c>
      <c r="G7" s="621"/>
      <c r="H7" s="622"/>
      <c r="I7" s="585"/>
      <c r="J7" s="585"/>
      <c r="K7" s="630"/>
    </row>
    <row r="8" spans="2:11" x14ac:dyDescent="0.25">
      <c r="B8" s="607"/>
      <c r="C8" s="75"/>
      <c r="D8" s="608"/>
      <c r="E8" s="608"/>
      <c r="F8" s="608"/>
      <c r="G8" s="609"/>
      <c r="H8" s="609"/>
      <c r="I8" s="610"/>
      <c r="J8" s="610"/>
      <c r="K8" s="612"/>
    </row>
    <row r="9" spans="2:11" x14ac:dyDescent="0.25">
      <c r="B9" s="607"/>
      <c r="C9" s="77"/>
      <c r="D9" s="608"/>
      <c r="E9" s="608"/>
      <c r="F9" s="608"/>
      <c r="G9" s="609"/>
      <c r="H9" s="609"/>
      <c r="I9" s="611"/>
      <c r="J9" s="611"/>
      <c r="K9" s="613"/>
    </row>
    <row r="10" spans="2:11" x14ac:dyDescent="0.25">
      <c r="B10" s="607"/>
      <c r="C10" s="75"/>
      <c r="D10" s="608"/>
      <c r="E10" s="608"/>
      <c r="F10" s="608"/>
      <c r="G10" s="609"/>
      <c r="H10" s="609"/>
      <c r="I10" s="610"/>
      <c r="J10" s="610"/>
      <c r="K10" s="612"/>
    </row>
    <row r="11" spans="2:11" x14ac:dyDescent="0.25">
      <c r="B11" s="607"/>
      <c r="C11" s="77"/>
      <c r="D11" s="608"/>
      <c r="E11" s="608"/>
      <c r="F11" s="608"/>
      <c r="G11" s="609"/>
      <c r="H11" s="609"/>
      <c r="I11" s="611"/>
      <c r="J11" s="611"/>
      <c r="K11" s="613"/>
    </row>
    <row r="12" spans="2:11" x14ac:dyDescent="0.25">
      <c r="B12" s="607"/>
      <c r="C12" s="75"/>
      <c r="D12" s="608"/>
      <c r="E12" s="608"/>
      <c r="F12" s="608"/>
      <c r="G12" s="609"/>
      <c r="H12" s="609"/>
      <c r="I12" s="610"/>
      <c r="J12" s="610"/>
      <c r="K12" s="612"/>
    </row>
    <row r="13" spans="2:11" x14ac:dyDescent="0.25">
      <c r="B13" s="607"/>
      <c r="C13" s="77"/>
      <c r="D13" s="608"/>
      <c r="E13" s="608"/>
      <c r="F13" s="608"/>
      <c r="G13" s="609"/>
      <c r="H13" s="609"/>
      <c r="I13" s="611"/>
      <c r="J13" s="611"/>
      <c r="K13" s="613"/>
    </row>
    <row r="14" spans="2:11" x14ac:dyDescent="0.25">
      <c r="B14" s="607"/>
      <c r="C14" s="75"/>
      <c r="D14" s="608"/>
      <c r="E14" s="608"/>
      <c r="F14" s="608"/>
      <c r="G14" s="609"/>
      <c r="H14" s="609"/>
      <c r="I14" s="610"/>
      <c r="J14" s="610"/>
      <c r="K14" s="612"/>
    </row>
    <row r="15" spans="2:11" x14ac:dyDescent="0.25">
      <c r="B15" s="607"/>
      <c r="C15" s="77"/>
      <c r="D15" s="608"/>
      <c r="E15" s="608"/>
      <c r="F15" s="608"/>
      <c r="G15" s="609"/>
      <c r="H15" s="609"/>
      <c r="I15" s="611"/>
      <c r="J15" s="611"/>
      <c r="K15" s="613"/>
    </row>
    <row r="16" spans="2:11" x14ac:dyDescent="0.25">
      <c r="B16" s="607"/>
      <c r="C16" s="75"/>
      <c r="D16" s="608"/>
      <c r="E16" s="608"/>
      <c r="F16" s="608"/>
      <c r="G16" s="609"/>
      <c r="H16" s="609"/>
      <c r="I16" s="610"/>
      <c r="J16" s="610"/>
      <c r="K16" s="612"/>
    </row>
    <row r="17" spans="2:11" x14ac:dyDescent="0.25">
      <c r="B17" s="607"/>
      <c r="C17" s="77"/>
      <c r="D17" s="608"/>
      <c r="E17" s="608"/>
      <c r="F17" s="608"/>
      <c r="G17" s="609"/>
      <c r="H17" s="609"/>
      <c r="I17" s="611"/>
      <c r="J17" s="611"/>
      <c r="K17" s="613"/>
    </row>
    <row r="18" spans="2:11" x14ac:dyDescent="0.25">
      <c r="B18" s="607"/>
      <c r="C18" s="75"/>
      <c r="D18" s="608"/>
      <c r="E18" s="608"/>
      <c r="F18" s="608"/>
      <c r="G18" s="609"/>
      <c r="H18" s="609"/>
      <c r="I18" s="610"/>
      <c r="J18" s="610"/>
      <c r="K18" s="612"/>
    </row>
    <row r="19" spans="2:11" x14ac:dyDescent="0.25">
      <c r="B19" s="607"/>
      <c r="C19" s="77"/>
      <c r="D19" s="608"/>
      <c r="E19" s="608"/>
      <c r="F19" s="608"/>
      <c r="G19" s="609"/>
      <c r="H19" s="609"/>
      <c r="I19" s="611"/>
      <c r="J19" s="611"/>
      <c r="K19" s="613"/>
    </row>
    <row r="20" spans="2:11" x14ac:dyDescent="0.25">
      <c r="B20" s="607"/>
      <c r="C20" s="75"/>
      <c r="D20" s="608"/>
      <c r="E20" s="608"/>
      <c r="F20" s="608"/>
      <c r="G20" s="609"/>
      <c r="H20" s="609"/>
      <c r="I20" s="610"/>
      <c r="J20" s="610"/>
      <c r="K20" s="612"/>
    </row>
    <row r="21" spans="2:11" x14ac:dyDescent="0.25">
      <c r="B21" s="607"/>
      <c r="C21" s="77"/>
      <c r="D21" s="608"/>
      <c r="E21" s="608"/>
      <c r="F21" s="608"/>
      <c r="G21" s="609"/>
      <c r="H21" s="609"/>
      <c r="I21" s="611"/>
      <c r="J21" s="611"/>
      <c r="K21" s="613"/>
    </row>
    <row r="22" spans="2:11" x14ac:dyDescent="0.25">
      <c r="B22" s="607"/>
      <c r="C22" s="75"/>
      <c r="D22" s="608"/>
      <c r="E22" s="608"/>
      <c r="F22" s="608"/>
      <c r="G22" s="609"/>
      <c r="H22" s="609"/>
      <c r="I22" s="610"/>
      <c r="J22" s="610"/>
      <c r="K22" s="612"/>
    </row>
    <row r="23" spans="2:11" x14ac:dyDescent="0.25">
      <c r="B23" s="607"/>
      <c r="C23" s="77"/>
      <c r="D23" s="608"/>
      <c r="E23" s="608"/>
      <c r="F23" s="608"/>
      <c r="G23" s="609"/>
      <c r="H23" s="609"/>
      <c r="I23" s="611"/>
      <c r="J23" s="611"/>
      <c r="K23" s="613"/>
    </row>
    <row r="24" spans="2:11" x14ac:dyDescent="0.25">
      <c r="B24" s="607"/>
      <c r="C24" s="75"/>
      <c r="D24" s="608"/>
      <c r="E24" s="608"/>
      <c r="F24" s="608"/>
      <c r="G24" s="609"/>
      <c r="H24" s="609"/>
      <c r="I24" s="610"/>
      <c r="J24" s="610"/>
      <c r="K24" s="612"/>
    </row>
    <row r="25" spans="2:11" x14ac:dyDescent="0.25">
      <c r="B25" s="607"/>
      <c r="C25" s="77"/>
      <c r="D25" s="608"/>
      <c r="E25" s="608"/>
      <c r="F25" s="608"/>
      <c r="G25" s="609"/>
      <c r="H25" s="609"/>
      <c r="I25" s="611"/>
      <c r="J25" s="611"/>
      <c r="K25" s="613"/>
    </row>
    <row r="26" spans="2:11" x14ac:dyDescent="0.25">
      <c r="B26" s="607"/>
      <c r="C26" s="75"/>
      <c r="D26" s="608"/>
      <c r="E26" s="608"/>
      <c r="F26" s="608"/>
      <c r="G26" s="609"/>
      <c r="H26" s="609"/>
      <c r="I26" s="610"/>
      <c r="J26" s="610"/>
      <c r="K26" s="612"/>
    </row>
    <row r="27" spans="2:11" x14ac:dyDescent="0.25">
      <c r="B27" s="607"/>
      <c r="C27" s="77"/>
      <c r="D27" s="608"/>
      <c r="E27" s="608"/>
      <c r="F27" s="608"/>
      <c r="G27" s="609"/>
      <c r="H27" s="609"/>
      <c r="I27" s="611"/>
      <c r="J27" s="611"/>
      <c r="K27" s="613"/>
    </row>
    <row r="28" spans="2:11" x14ac:dyDescent="0.25">
      <c r="B28" s="607"/>
      <c r="C28" s="75"/>
      <c r="D28" s="608"/>
      <c r="E28" s="608"/>
      <c r="F28" s="608"/>
      <c r="G28" s="609"/>
      <c r="H28" s="609"/>
      <c r="I28" s="610"/>
      <c r="J28" s="610"/>
      <c r="K28" s="612"/>
    </row>
    <row r="29" spans="2:11" x14ac:dyDescent="0.25">
      <c r="B29" s="607"/>
      <c r="C29" s="77"/>
      <c r="D29" s="608"/>
      <c r="E29" s="608"/>
      <c r="F29" s="608"/>
      <c r="G29" s="609"/>
      <c r="H29" s="609"/>
      <c r="I29" s="611"/>
      <c r="J29" s="611"/>
      <c r="K29" s="613"/>
    </row>
    <row r="30" spans="2:11" x14ac:dyDescent="0.25">
      <c r="B30" s="607"/>
      <c r="C30" s="75"/>
      <c r="D30" s="608"/>
      <c r="E30" s="608"/>
      <c r="F30" s="608"/>
      <c r="G30" s="609"/>
      <c r="H30" s="609"/>
      <c r="I30" s="610"/>
      <c r="J30" s="610"/>
      <c r="K30" s="612"/>
    </row>
    <row r="31" spans="2:11" x14ac:dyDescent="0.25">
      <c r="B31" s="607"/>
      <c r="C31" s="77"/>
      <c r="D31" s="608"/>
      <c r="E31" s="608"/>
      <c r="F31" s="608"/>
      <c r="G31" s="609"/>
      <c r="H31" s="609"/>
      <c r="I31" s="611"/>
      <c r="J31" s="611"/>
      <c r="K31" s="613"/>
    </row>
    <row r="32" spans="2:11" x14ac:dyDescent="0.25">
      <c r="B32" s="607"/>
      <c r="C32" s="75"/>
      <c r="D32" s="608"/>
      <c r="E32" s="608"/>
      <c r="F32" s="608"/>
      <c r="G32" s="609"/>
      <c r="H32" s="609"/>
      <c r="I32" s="610"/>
      <c r="J32" s="610"/>
      <c r="K32" s="612"/>
    </row>
    <row r="33" spans="2:11" x14ac:dyDescent="0.25">
      <c r="B33" s="607"/>
      <c r="C33" s="77"/>
      <c r="D33" s="608"/>
      <c r="E33" s="608"/>
      <c r="F33" s="608"/>
      <c r="G33" s="609"/>
      <c r="H33" s="609"/>
      <c r="I33" s="611"/>
      <c r="J33" s="611"/>
      <c r="K33" s="613"/>
    </row>
    <row r="34" spans="2:11" x14ac:dyDescent="0.25">
      <c r="B34" s="607"/>
      <c r="C34" s="75"/>
      <c r="D34" s="608"/>
      <c r="E34" s="608"/>
      <c r="F34" s="608"/>
      <c r="G34" s="609"/>
      <c r="H34" s="609"/>
      <c r="I34" s="610"/>
      <c r="J34" s="610"/>
      <c r="K34" s="612"/>
    </row>
    <row r="35" spans="2:11" x14ac:dyDescent="0.25">
      <c r="B35" s="607"/>
      <c r="C35" s="77"/>
      <c r="D35" s="608"/>
      <c r="E35" s="608"/>
      <c r="F35" s="608"/>
      <c r="G35" s="609"/>
      <c r="H35" s="609"/>
      <c r="I35" s="611"/>
      <c r="J35" s="611"/>
      <c r="K35" s="613"/>
    </row>
    <row r="36" spans="2:11" x14ac:dyDescent="0.25">
      <c r="B36" s="607"/>
      <c r="C36" s="75"/>
      <c r="D36" s="608"/>
      <c r="E36" s="608"/>
      <c r="F36" s="608"/>
      <c r="G36" s="609"/>
      <c r="H36" s="609"/>
      <c r="I36" s="610"/>
      <c r="J36" s="610"/>
      <c r="K36" s="612"/>
    </row>
    <row r="37" spans="2:11" x14ac:dyDescent="0.25">
      <c r="B37" s="607"/>
      <c r="C37" s="77"/>
      <c r="D37" s="608"/>
      <c r="E37" s="608"/>
      <c r="F37" s="608"/>
      <c r="G37" s="609"/>
      <c r="H37" s="609"/>
      <c r="I37" s="611"/>
      <c r="J37" s="611"/>
      <c r="K37" s="613"/>
    </row>
    <row r="38" spans="2:11" x14ac:dyDescent="0.25">
      <c r="B38" s="607"/>
      <c r="C38" s="75"/>
      <c r="D38" s="608"/>
      <c r="E38" s="608"/>
      <c r="F38" s="608"/>
      <c r="G38" s="609"/>
      <c r="H38" s="609"/>
      <c r="I38" s="610"/>
      <c r="J38" s="610"/>
      <c r="K38" s="612"/>
    </row>
    <row r="39" spans="2:11" x14ac:dyDescent="0.25">
      <c r="B39" s="607"/>
      <c r="C39" s="77"/>
      <c r="D39" s="608"/>
      <c r="E39" s="608"/>
      <c r="F39" s="608"/>
      <c r="G39" s="609"/>
      <c r="H39" s="609"/>
      <c r="I39" s="611"/>
      <c r="J39" s="611"/>
      <c r="K39" s="613"/>
    </row>
    <row r="40" spans="2:11" x14ac:dyDescent="0.25">
      <c r="B40" s="607"/>
      <c r="C40" s="75"/>
      <c r="D40" s="608"/>
      <c r="E40" s="608"/>
      <c r="F40" s="608"/>
      <c r="G40" s="609"/>
      <c r="H40" s="609"/>
      <c r="I40" s="610"/>
      <c r="J40" s="610"/>
      <c r="K40" s="612"/>
    </row>
    <row r="41" spans="2:11" x14ac:dyDescent="0.25">
      <c r="B41" s="607"/>
      <c r="C41" s="77"/>
      <c r="D41" s="608"/>
      <c r="E41" s="608"/>
      <c r="F41" s="608"/>
      <c r="G41" s="609"/>
      <c r="H41" s="609"/>
      <c r="I41" s="611"/>
      <c r="J41" s="611"/>
      <c r="K41" s="613"/>
    </row>
    <row r="42" spans="2:11" x14ac:dyDescent="0.25">
      <c r="B42" s="607"/>
      <c r="C42" s="75"/>
      <c r="D42" s="608"/>
      <c r="E42" s="608"/>
      <c r="F42" s="608"/>
      <c r="G42" s="609"/>
      <c r="H42" s="609"/>
      <c r="I42" s="610"/>
      <c r="J42" s="610"/>
      <c r="K42" s="612"/>
    </row>
    <row r="43" spans="2:11" x14ac:dyDescent="0.25">
      <c r="B43" s="607"/>
      <c r="C43" s="77"/>
      <c r="D43" s="608"/>
      <c r="E43" s="608"/>
      <c r="F43" s="608"/>
      <c r="G43" s="609"/>
      <c r="H43" s="609"/>
      <c r="I43" s="611"/>
      <c r="J43" s="611"/>
      <c r="K43" s="613"/>
    </row>
    <row r="44" spans="2:11" x14ac:dyDescent="0.25">
      <c r="B44" s="607"/>
      <c r="C44" s="75"/>
      <c r="D44" s="608"/>
      <c r="E44" s="608"/>
      <c r="F44" s="608"/>
      <c r="G44" s="609"/>
      <c r="H44" s="609"/>
      <c r="I44" s="610"/>
      <c r="J44" s="610"/>
      <c r="K44" s="612"/>
    </row>
    <row r="45" spans="2:11" x14ac:dyDescent="0.25">
      <c r="B45" s="607"/>
      <c r="C45" s="77"/>
      <c r="D45" s="608"/>
      <c r="E45" s="608"/>
      <c r="F45" s="608"/>
      <c r="G45" s="609"/>
      <c r="H45" s="609"/>
      <c r="I45" s="611"/>
      <c r="J45" s="611"/>
      <c r="K45" s="613"/>
    </row>
    <row r="46" spans="2:11" x14ac:dyDescent="0.25">
      <c r="B46" s="607"/>
      <c r="C46" s="75"/>
      <c r="D46" s="608"/>
      <c r="E46" s="608"/>
      <c r="F46" s="608"/>
      <c r="G46" s="609"/>
      <c r="H46" s="609"/>
      <c r="I46" s="610"/>
      <c r="J46" s="610"/>
      <c r="K46" s="612"/>
    </row>
    <row r="47" spans="2:11" x14ac:dyDescent="0.25">
      <c r="B47" s="607"/>
      <c r="C47" s="77"/>
      <c r="D47" s="608"/>
      <c r="E47" s="608"/>
      <c r="F47" s="608"/>
      <c r="G47" s="609"/>
      <c r="H47" s="609"/>
      <c r="I47" s="611"/>
      <c r="J47" s="611"/>
      <c r="K47" s="613"/>
    </row>
    <row r="48" spans="2:11" x14ac:dyDescent="0.25">
      <c r="B48" s="607"/>
      <c r="C48" s="75"/>
      <c r="D48" s="608"/>
      <c r="E48" s="608"/>
      <c r="F48" s="608"/>
      <c r="G48" s="609"/>
      <c r="H48" s="609"/>
      <c r="I48" s="610"/>
      <c r="J48" s="610"/>
      <c r="K48" s="612"/>
    </row>
    <row r="49" spans="2:11" x14ac:dyDescent="0.25">
      <c r="B49" s="607"/>
      <c r="C49" s="77"/>
      <c r="D49" s="608"/>
      <c r="E49" s="608"/>
      <c r="F49" s="608"/>
      <c r="G49" s="609"/>
      <c r="H49" s="609"/>
      <c r="I49" s="611"/>
      <c r="J49" s="611"/>
      <c r="K49" s="613"/>
    </row>
    <row r="50" spans="2:11" x14ac:dyDescent="0.25">
      <c r="B50" s="607"/>
      <c r="C50" s="75"/>
      <c r="D50" s="608"/>
      <c r="E50" s="608"/>
      <c r="F50" s="608"/>
      <c r="G50" s="609"/>
      <c r="H50" s="609"/>
      <c r="I50" s="610"/>
      <c r="J50" s="610"/>
      <c r="K50" s="612"/>
    </row>
    <row r="51" spans="2:11" x14ac:dyDescent="0.25">
      <c r="B51" s="607"/>
      <c r="C51" s="77"/>
      <c r="D51" s="608"/>
      <c r="E51" s="608"/>
      <c r="F51" s="608"/>
      <c r="G51" s="609"/>
      <c r="H51" s="609"/>
      <c r="I51" s="611"/>
      <c r="J51" s="611"/>
      <c r="K51" s="613"/>
    </row>
    <row r="52" spans="2:11" x14ac:dyDescent="0.25">
      <c r="B52" s="60"/>
    </row>
  </sheetData>
  <sheetProtection formatCells="0" selectLockedCells="1"/>
  <mergeCells count="191">
    <mergeCell ref="J50:J51"/>
    <mergeCell ref="K50:K51"/>
    <mergeCell ref="B50:B51"/>
    <mergeCell ref="D50:D51"/>
    <mergeCell ref="E50:E51"/>
    <mergeCell ref="F50:F51"/>
    <mergeCell ref="G50:H51"/>
    <mergeCell ref="I50:I51"/>
    <mergeCell ref="J46:J47"/>
    <mergeCell ref="K46:K47"/>
    <mergeCell ref="B48:B49"/>
    <mergeCell ref="D48:D49"/>
    <mergeCell ref="E48:E49"/>
    <mergeCell ref="F48:F49"/>
    <mergeCell ref="G48:H49"/>
    <mergeCell ref="I48:I49"/>
    <mergeCell ref="J48:J49"/>
    <mergeCell ref="K48:K49"/>
    <mergeCell ref="B46:B47"/>
    <mergeCell ref="D46:D47"/>
    <mergeCell ref="E46:E47"/>
    <mergeCell ref="F46:F47"/>
    <mergeCell ref="G46:H47"/>
    <mergeCell ref="I46:I47"/>
    <mergeCell ref="J42:J43"/>
    <mergeCell ref="K42:K43"/>
    <mergeCell ref="B44:B45"/>
    <mergeCell ref="D44:D45"/>
    <mergeCell ref="E44:E45"/>
    <mergeCell ref="F44:F45"/>
    <mergeCell ref="G44:H45"/>
    <mergeCell ref="I44:I45"/>
    <mergeCell ref="J44:J45"/>
    <mergeCell ref="K44:K45"/>
    <mergeCell ref="B42:B43"/>
    <mergeCell ref="D42:D43"/>
    <mergeCell ref="E42:E43"/>
    <mergeCell ref="F42:F43"/>
    <mergeCell ref="G42:H43"/>
    <mergeCell ref="I42:I43"/>
    <mergeCell ref="J38:J39"/>
    <mergeCell ref="K38:K39"/>
    <mergeCell ref="B40:B41"/>
    <mergeCell ref="D40:D41"/>
    <mergeCell ref="E40:E41"/>
    <mergeCell ref="F40:F41"/>
    <mergeCell ref="G40:H41"/>
    <mergeCell ref="I40:I41"/>
    <mergeCell ref="J40:J41"/>
    <mergeCell ref="K40:K41"/>
    <mergeCell ref="B38:B39"/>
    <mergeCell ref="D38:D39"/>
    <mergeCell ref="E38:E39"/>
    <mergeCell ref="F38:F39"/>
    <mergeCell ref="G38:H39"/>
    <mergeCell ref="I38:I39"/>
    <mergeCell ref="J34:J35"/>
    <mergeCell ref="K34:K35"/>
    <mergeCell ref="B36:B37"/>
    <mergeCell ref="D36:D37"/>
    <mergeCell ref="E36:E37"/>
    <mergeCell ref="F36:F37"/>
    <mergeCell ref="G36:H37"/>
    <mergeCell ref="I36:I37"/>
    <mergeCell ref="J36:J37"/>
    <mergeCell ref="K36:K37"/>
    <mergeCell ref="B34:B35"/>
    <mergeCell ref="D34:D35"/>
    <mergeCell ref="E34:E35"/>
    <mergeCell ref="F34:F35"/>
    <mergeCell ref="G34:H35"/>
    <mergeCell ref="I34:I35"/>
    <mergeCell ref="J30:J31"/>
    <mergeCell ref="K30:K31"/>
    <mergeCell ref="B32:B33"/>
    <mergeCell ref="D32:D33"/>
    <mergeCell ref="E32:E33"/>
    <mergeCell ref="F32:F33"/>
    <mergeCell ref="G32:H33"/>
    <mergeCell ref="I32:I33"/>
    <mergeCell ref="J32:J33"/>
    <mergeCell ref="K32:K33"/>
    <mergeCell ref="B30:B31"/>
    <mergeCell ref="D30:D31"/>
    <mergeCell ref="E30:E31"/>
    <mergeCell ref="F30:F31"/>
    <mergeCell ref="G30:H31"/>
    <mergeCell ref="I30:I31"/>
    <mergeCell ref="J26:J27"/>
    <mergeCell ref="K26:K27"/>
    <mergeCell ref="B28:B29"/>
    <mergeCell ref="D28:D29"/>
    <mergeCell ref="E28:E29"/>
    <mergeCell ref="F28:F29"/>
    <mergeCell ref="G28:H29"/>
    <mergeCell ref="I28:I29"/>
    <mergeCell ref="J28:J29"/>
    <mergeCell ref="K28:K29"/>
    <mergeCell ref="B26:B27"/>
    <mergeCell ref="D26:D27"/>
    <mergeCell ref="E26:E27"/>
    <mergeCell ref="F26:F27"/>
    <mergeCell ref="G26:H27"/>
    <mergeCell ref="I26:I27"/>
    <mergeCell ref="J22:J23"/>
    <mergeCell ref="K22:K23"/>
    <mergeCell ref="B24:B25"/>
    <mergeCell ref="D24:D25"/>
    <mergeCell ref="E24:E25"/>
    <mergeCell ref="F24:F25"/>
    <mergeCell ref="G24:H25"/>
    <mergeCell ref="I24:I25"/>
    <mergeCell ref="J24:J25"/>
    <mergeCell ref="K24:K25"/>
    <mergeCell ref="B22:B23"/>
    <mergeCell ref="D22:D23"/>
    <mergeCell ref="E22:E23"/>
    <mergeCell ref="F22:F23"/>
    <mergeCell ref="G22:H23"/>
    <mergeCell ref="I22:I23"/>
    <mergeCell ref="E16:E17"/>
    <mergeCell ref="F16:F17"/>
    <mergeCell ref="G16:H17"/>
    <mergeCell ref="I16:I17"/>
    <mergeCell ref="J16:J17"/>
    <mergeCell ref="K16:K17"/>
    <mergeCell ref="B10:B11"/>
    <mergeCell ref="D10:D11"/>
    <mergeCell ref="E10:E11"/>
    <mergeCell ref="F10:F11"/>
    <mergeCell ref="G10:H11"/>
    <mergeCell ref="I10:I11"/>
    <mergeCell ref="B12:B13"/>
    <mergeCell ref="D12:D13"/>
    <mergeCell ref="E12:E13"/>
    <mergeCell ref="F12:F13"/>
    <mergeCell ref="G12:H13"/>
    <mergeCell ref="I12:I13"/>
    <mergeCell ref="J12:J13"/>
    <mergeCell ref="K12:K13"/>
    <mergeCell ref="B14:B15"/>
    <mergeCell ref="D14:D15"/>
    <mergeCell ref="B8:B9"/>
    <mergeCell ref="D8:D9"/>
    <mergeCell ref="E8:E9"/>
    <mergeCell ref="F8:F9"/>
    <mergeCell ref="G8:H9"/>
    <mergeCell ref="I8:I9"/>
    <mergeCell ref="J8:J9"/>
    <mergeCell ref="K8:K9"/>
    <mergeCell ref="J10:J11"/>
    <mergeCell ref="K10:K11"/>
    <mergeCell ref="J4:K4"/>
    <mergeCell ref="B5:E5"/>
    <mergeCell ref="B6:B7"/>
    <mergeCell ref="C6:C7"/>
    <mergeCell ref="D6:E6"/>
    <mergeCell ref="G6:H7"/>
    <mergeCell ref="I6:I7"/>
    <mergeCell ref="B2:K2"/>
    <mergeCell ref="B3:K3"/>
    <mergeCell ref="B4:E4"/>
    <mergeCell ref="J6:J7"/>
    <mergeCell ref="K6:K7"/>
    <mergeCell ref="J5:K5"/>
    <mergeCell ref="G4:I4"/>
    <mergeCell ref="G5:I5"/>
    <mergeCell ref="B20:B21"/>
    <mergeCell ref="D20:D21"/>
    <mergeCell ref="E20:E21"/>
    <mergeCell ref="F20:F21"/>
    <mergeCell ref="G20:H21"/>
    <mergeCell ref="I20:I21"/>
    <mergeCell ref="J20:J21"/>
    <mergeCell ref="K20:K21"/>
    <mergeCell ref="E14:E15"/>
    <mergeCell ref="F14:F15"/>
    <mergeCell ref="G14:H15"/>
    <mergeCell ref="I14:I15"/>
    <mergeCell ref="J14:J15"/>
    <mergeCell ref="K14:K15"/>
    <mergeCell ref="B18:B19"/>
    <mergeCell ref="D18:D19"/>
    <mergeCell ref="E18:E19"/>
    <mergeCell ref="F18:F19"/>
    <mergeCell ref="G18:H19"/>
    <mergeCell ref="I18:I19"/>
    <mergeCell ref="J18:J19"/>
    <mergeCell ref="K18:K19"/>
    <mergeCell ref="B16:B17"/>
    <mergeCell ref="D16:D17"/>
  </mergeCells>
  <phoneticPr fontId="23" type="noConversion"/>
  <printOptions horizontalCentered="1" verticalCentered="1"/>
  <pageMargins left="0.25" right="0.25" top="0.25" bottom="0.2" header="0.25" footer="0.1"/>
  <pageSetup scale="84" orientation="landscape" blackAndWhite="1" r:id="rId1"/>
  <headerFooter alignWithMargins="0">
    <oddFooter>&amp;CRENTED EQUIPMENT PAGE &amp;P OF &amp;N</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5"/>
  </sheetPr>
  <dimension ref="B1:Y28"/>
  <sheetViews>
    <sheetView showGridLines="0" showZeros="0" zoomScaleNormal="100" zoomScaleSheetLayoutView="90" workbookViewId="0">
      <pane xSplit="7" ySplit="7" topLeftCell="H8" activePane="bottomRight" state="frozen"/>
      <selection pane="topRight" activeCell="H1" sqref="H1"/>
      <selection pane="bottomLeft" activeCell="A8" sqref="A8"/>
      <selection pane="bottomRight" activeCell="B8" sqref="B8"/>
    </sheetView>
  </sheetViews>
  <sheetFormatPr defaultColWidth="9.109375" defaultRowHeight="13.2" x14ac:dyDescent="0.25"/>
  <cols>
    <col min="1" max="1" width="2.88671875" style="32" customWidth="1"/>
    <col min="2" max="2" width="26.6640625" style="32" customWidth="1"/>
    <col min="3" max="3" width="35.5546875" style="32" customWidth="1"/>
    <col min="4" max="4" width="14.33203125" style="32" customWidth="1"/>
    <col min="5" max="5" width="13.109375" style="32" customWidth="1"/>
    <col min="6" max="7" width="13.5546875" style="32" customWidth="1"/>
    <col min="8" max="9" width="9.33203125" style="32" customWidth="1"/>
    <col min="10" max="10" width="9.109375" style="32"/>
    <col min="11" max="11" width="2.88671875" style="32" customWidth="1"/>
    <col min="12" max="12" width="5.109375" style="32" hidden="1" customWidth="1"/>
    <col min="13" max="26" width="5.6640625" style="32" customWidth="1"/>
    <col min="27" max="16384" width="9.109375" style="32"/>
  </cols>
  <sheetData>
    <row r="1" spans="2:10" ht="12.75" customHeight="1" thickBot="1" x14ac:dyDescent="0.3"/>
    <row r="2" spans="2:10" ht="12.75" customHeight="1" x14ac:dyDescent="0.25">
      <c r="B2" s="634" t="s">
        <v>361</v>
      </c>
      <c r="C2" s="635"/>
      <c r="D2" s="635"/>
      <c r="E2" s="635"/>
      <c r="F2" s="635"/>
      <c r="G2" s="635"/>
      <c r="H2" s="635"/>
      <c r="I2" s="635"/>
      <c r="J2" s="636"/>
    </row>
    <row r="3" spans="2:10" ht="21" customHeight="1" thickBot="1" x14ac:dyDescent="0.3">
      <c r="B3" s="637" t="s">
        <v>311</v>
      </c>
      <c r="C3" s="638"/>
      <c r="D3" s="638"/>
      <c r="E3" s="638"/>
      <c r="F3" s="638"/>
      <c r="G3" s="638"/>
      <c r="H3" s="638"/>
      <c r="I3" s="638"/>
      <c r="J3" s="639"/>
    </row>
    <row r="4" spans="2:10" ht="15" customHeight="1" x14ac:dyDescent="0.25">
      <c r="B4" s="425" t="s">
        <v>326</v>
      </c>
      <c r="C4" s="426"/>
      <c r="D4" s="431" t="s">
        <v>267</v>
      </c>
      <c r="E4" s="432"/>
      <c r="F4" s="431" t="s">
        <v>328</v>
      </c>
      <c r="G4" s="432"/>
      <c r="H4" s="427" t="s">
        <v>351</v>
      </c>
      <c r="I4" s="632"/>
      <c r="J4" s="428"/>
    </row>
    <row r="5" spans="2:10" ht="15" customHeight="1" thickBot="1" x14ac:dyDescent="0.3">
      <c r="B5" s="433">
        <f>'FILL OUT FIRST - TOC'!$F$5</f>
        <v>0</v>
      </c>
      <c r="C5" s="434"/>
      <c r="D5" s="438">
        <f>'FILL OUT FIRST - TOC'!$F$7</f>
        <v>0</v>
      </c>
      <c r="E5" s="439"/>
      <c r="F5" s="429">
        <f>'FILL OUT FIRST - TOC'!$F$6</f>
        <v>0</v>
      </c>
      <c r="G5" s="430"/>
      <c r="H5" s="438">
        <f>'FILL OUT FIRST - TOC'!$F$4</f>
        <v>0</v>
      </c>
      <c r="I5" s="457"/>
      <c r="J5" s="440"/>
    </row>
    <row r="6" spans="2:10" ht="27.75" customHeight="1" x14ac:dyDescent="0.25">
      <c r="B6" s="647" t="s">
        <v>312</v>
      </c>
      <c r="C6" s="646" t="s">
        <v>313</v>
      </c>
      <c r="D6" s="646" t="s">
        <v>454</v>
      </c>
      <c r="E6" s="646" t="s">
        <v>453</v>
      </c>
      <c r="F6" s="171" t="s">
        <v>452</v>
      </c>
      <c r="G6" s="172" t="s">
        <v>433</v>
      </c>
      <c r="H6" s="640" t="s">
        <v>314</v>
      </c>
      <c r="I6" s="641"/>
      <c r="J6" s="642"/>
    </row>
    <row r="7" spans="2:10" ht="21.75" customHeight="1" x14ac:dyDescent="0.25">
      <c r="B7" s="620"/>
      <c r="C7" s="586"/>
      <c r="D7" s="586"/>
      <c r="E7" s="586"/>
      <c r="F7" s="240">
        <f>SUM(F8:F998)</f>
        <v>0</v>
      </c>
      <c r="G7" s="240">
        <f>SUM(G8:G998)</f>
        <v>0</v>
      </c>
      <c r="H7" s="643"/>
      <c r="I7" s="644"/>
      <c r="J7" s="645"/>
    </row>
    <row r="8" spans="2:10" ht="25.5" customHeight="1" x14ac:dyDescent="0.25">
      <c r="B8" s="62"/>
      <c r="C8" s="63"/>
      <c r="D8" s="64"/>
      <c r="E8" s="65"/>
      <c r="F8" s="84"/>
      <c r="G8" s="84"/>
      <c r="H8" s="650"/>
      <c r="I8" s="648"/>
      <c r="J8" s="649"/>
    </row>
    <row r="9" spans="2:10" ht="25.5" customHeight="1" x14ac:dyDescent="0.25">
      <c r="B9" s="62"/>
      <c r="C9" s="63"/>
      <c r="D9" s="64"/>
      <c r="E9" s="65"/>
      <c r="F9" s="84"/>
      <c r="G9" s="84"/>
      <c r="H9" s="650"/>
      <c r="I9" s="648"/>
      <c r="J9" s="649"/>
    </row>
    <row r="10" spans="2:10" ht="25.5" customHeight="1" x14ac:dyDescent="0.25">
      <c r="B10" s="62"/>
      <c r="C10" s="63"/>
      <c r="D10" s="64"/>
      <c r="E10" s="65"/>
      <c r="F10" s="84"/>
      <c r="G10" s="84"/>
      <c r="H10" s="648"/>
      <c r="I10" s="648"/>
      <c r="J10" s="649"/>
    </row>
    <row r="11" spans="2:10" ht="25.5" customHeight="1" x14ac:dyDescent="0.25">
      <c r="B11" s="62"/>
      <c r="C11" s="63"/>
      <c r="D11" s="64"/>
      <c r="E11" s="65"/>
      <c r="F11" s="84"/>
      <c r="G11" s="84"/>
      <c r="H11" s="648"/>
      <c r="I11" s="648"/>
      <c r="J11" s="649"/>
    </row>
    <row r="12" spans="2:10" ht="25.5" customHeight="1" x14ac:dyDescent="0.25">
      <c r="B12" s="62"/>
      <c r="C12" s="63"/>
      <c r="D12" s="64"/>
      <c r="E12" s="65"/>
      <c r="F12" s="84"/>
      <c r="G12" s="84"/>
      <c r="H12" s="648"/>
      <c r="I12" s="648"/>
      <c r="J12" s="649"/>
    </row>
    <row r="13" spans="2:10" ht="25.5" customHeight="1" x14ac:dyDescent="0.25">
      <c r="B13" s="62"/>
      <c r="C13" s="63"/>
      <c r="D13" s="64"/>
      <c r="E13" s="65"/>
      <c r="F13" s="84"/>
      <c r="G13" s="84"/>
      <c r="H13" s="648"/>
      <c r="I13" s="648"/>
      <c r="J13" s="649"/>
    </row>
    <row r="14" spans="2:10" ht="25.5" customHeight="1" x14ac:dyDescent="0.25">
      <c r="B14" s="62"/>
      <c r="C14" s="63"/>
      <c r="D14" s="64"/>
      <c r="E14" s="65"/>
      <c r="F14" s="84"/>
      <c r="G14" s="84"/>
      <c r="H14" s="648"/>
      <c r="I14" s="648"/>
      <c r="J14" s="649"/>
    </row>
    <row r="15" spans="2:10" ht="25.5" customHeight="1" x14ac:dyDescent="0.25">
      <c r="B15" s="62"/>
      <c r="C15" s="63"/>
      <c r="D15" s="64"/>
      <c r="E15" s="65"/>
      <c r="F15" s="84"/>
      <c r="G15" s="84"/>
      <c r="H15" s="648"/>
      <c r="I15" s="648"/>
      <c r="J15" s="649"/>
    </row>
    <row r="16" spans="2:10" ht="25.5" customHeight="1" x14ac:dyDescent="0.25">
      <c r="B16" s="62"/>
      <c r="C16" s="63"/>
      <c r="D16" s="64"/>
      <c r="E16" s="65"/>
      <c r="F16" s="84"/>
      <c r="G16" s="84"/>
      <c r="H16" s="648"/>
      <c r="I16" s="648"/>
      <c r="J16" s="649"/>
    </row>
    <row r="17" spans="2:25" ht="25.5" customHeight="1" x14ac:dyDescent="0.25">
      <c r="B17" s="62"/>
      <c r="C17" s="63"/>
      <c r="D17" s="64"/>
      <c r="E17" s="65"/>
      <c r="F17" s="84"/>
      <c r="G17" s="84"/>
      <c r="H17" s="648"/>
      <c r="I17" s="648"/>
      <c r="J17" s="649"/>
    </row>
    <row r="18" spans="2:25" ht="25.5" customHeight="1" x14ac:dyDescent="0.25">
      <c r="B18" s="62"/>
      <c r="C18" s="63"/>
      <c r="D18" s="64"/>
      <c r="E18" s="65"/>
      <c r="F18" s="84"/>
      <c r="G18" s="84"/>
      <c r="H18" s="648"/>
      <c r="I18" s="648"/>
      <c r="J18" s="649"/>
    </row>
    <row r="19" spans="2:25" ht="25.5" customHeight="1" x14ac:dyDescent="0.25">
      <c r="B19" s="62"/>
      <c r="C19" s="63"/>
      <c r="D19" s="64"/>
      <c r="E19" s="65"/>
      <c r="F19" s="84"/>
      <c r="G19" s="84"/>
      <c r="H19" s="648"/>
      <c r="I19" s="648"/>
      <c r="J19" s="649"/>
    </row>
    <row r="20" spans="2:25" ht="25.5" customHeight="1" x14ac:dyDescent="0.25">
      <c r="B20" s="62"/>
      <c r="C20" s="63"/>
      <c r="D20" s="64"/>
      <c r="E20" s="65"/>
      <c r="F20" s="84"/>
      <c r="G20" s="84"/>
      <c r="H20" s="648"/>
      <c r="I20" s="648"/>
      <c r="J20" s="649"/>
    </row>
    <row r="21" spans="2:25" ht="25.5" customHeight="1" x14ac:dyDescent="0.25">
      <c r="B21" s="62"/>
      <c r="C21" s="63"/>
      <c r="D21" s="64"/>
      <c r="E21" s="65"/>
      <c r="F21" s="84"/>
      <c r="G21" s="84"/>
      <c r="H21" s="648"/>
      <c r="I21" s="648"/>
      <c r="J21" s="649"/>
    </row>
    <row r="22" spans="2:25" ht="25.5" customHeight="1" x14ac:dyDescent="0.25">
      <c r="B22" s="62"/>
      <c r="C22" s="63"/>
      <c r="D22" s="64"/>
      <c r="E22" s="65"/>
      <c r="F22" s="84"/>
      <c r="G22" s="84"/>
      <c r="H22" s="648"/>
      <c r="I22" s="648"/>
      <c r="J22" s="649"/>
    </row>
    <row r="23" spans="2:25" ht="25.5" customHeight="1" x14ac:dyDescent="0.25">
      <c r="B23" s="62"/>
      <c r="C23" s="63"/>
      <c r="D23" s="64"/>
      <c r="E23" s="65"/>
      <c r="F23" s="84"/>
      <c r="G23" s="84"/>
      <c r="H23" s="648"/>
      <c r="I23" s="648"/>
      <c r="J23" s="649"/>
    </row>
    <row r="24" spans="2:25" ht="25.5" customHeight="1" x14ac:dyDescent="0.25">
      <c r="B24" s="62"/>
      <c r="C24" s="63"/>
      <c r="D24" s="64"/>
      <c r="E24" s="65"/>
      <c r="F24" s="84"/>
      <c r="G24" s="84"/>
      <c r="H24" s="648"/>
      <c r="I24" s="648"/>
      <c r="J24" s="649"/>
    </row>
    <row r="25" spans="2:25" ht="25.5" customHeight="1" x14ac:dyDescent="0.25">
      <c r="B25" s="62"/>
      <c r="C25" s="63"/>
      <c r="D25" s="64"/>
      <c r="E25" s="65"/>
      <c r="F25" s="84"/>
      <c r="G25" s="84"/>
      <c r="H25" s="648"/>
      <c r="I25" s="648"/>
      <c r="J25" s="649"/>
      <c r="P25" s="58"/>
      <c r="Q25" s="58"/>
      <c r="R25" s="58"/>
      <c r="S25" s="58"/>
      <c r="T25" s="58"/>
      <c r="U25" s="58"/>
      <c r="V25" s="58"/>
      <c r="W25" s="58"/>
      <c r="X25" s="58"/>
      <c r="Y25" s="58"/>
    </row>
    <row r="26" spans="2:25" ht="25.5" customHeight="1" x14ac:dyDescent="0.25">
      <c r="B26" s="62"/>
      <c r="C26" s="63"/>
      <c r="D26" s="64"/>
      <c r="E26" s="65"/>
      <c r="F26" s="84"/>
      <c r="G26" s="84"/>
      <c r="H26" s="648"/>
      <c r="I26" s="648"/>
      <c r="J26" s="649"/>
      <c r="P26" s="58"/>
      <c r="Q26" s="58"/>
      <c r="R26" s="58"/>
      <c r="S26" s="58"/>
      <c r="T26" s="58"/>
      <c r="U26" s="58"/>
      <c r="V26" s="58"/>
      <c r="W26" s="58"/>
      <c r="X26" s="58"/>
      <c r="Y26" s="58"/>
    </row>
    <row r="27" spans="2:25" ht="25.5" customHeight="1" x14ac:dyDescent="0.25">
      <c r="B27" s="62"/>
      <c r="C27" s="63"/>
      <c r="D27" s="64"/>
      <c r="E27" s="65"/>
      <c r="F27" s="84"/>
      <c r="G27" s="84"/>
      <c r="H27" s="648"/>
      <c r="I27" s="648"/>
      <c r="J27" s="649"/>
      <c r="P27" s="58"/>
      <c r="Q27" s="58"/>
      <c r="R27" s="58"/>
      <c r="S27" s="58"/>
      <c r="T27" s="58"/>
      <c r="U27" s="58"/>
      <c r="V27" s="58"/>
      <c r="W27" s="58"/>
      <c r="X27" s="58"/>
      <c r="Y27" s="58"/>
    </row>
    <row r="28" spans="2:25" x14ac:dyDescent="0.25">
      <c r="B28" s="60"/>
    </row>
  </sheetData>
  <sheetProtection selectLockedCells="1"/>
  <mergeCells count="35">
    <mergeCell ref="H23:J23"/>
    <mergeCell ref="H24:J24"/>
    <mergeCell ref="H25:J25"/>
    <mergeCell ref="H26:J26"/>
    <mergeCell ref="H27:J27"/>
    <mergeCell ref="H8:J8"/>
    <mergeCell ref="H17:J17"/>
    <mergeCell ref="H18:J18"/>
    <mergeCell ref="H19:J19"/>
    <mergeCell ref="H20:J20"/>
    <mergeCell ref="H11:J11"/>
    <mergeCell ref="H14:J14"/>
    <mergeCell ref="H15:J15"/>
    <mergeCell ref="H22:J22"/>
    <mergeCell ref="H9:J9"/>
    <mergeCell ref="H10:J10"/>
    <mergeCell ref="H12:J12"/>
    <mergeCell ref="H13:J13"/>
    <mergeCell ref="H16:J16"/>
    <mergeCell ref="H21:J21"/>
    <mergeCell ref="H5:J5"/>
    <mergeCell ref="H4:J4"/>
    <mergeCell ref="B2:J2"/>
    <mergeCell ref="B3:J3"/>
    <mergeCell ref="H6:J7"/>
    <mergeCell ref="E6:E7"/>
    <mergeCell ref="D6:D7"/>
    <mergeCell ref="C6:C7"/>
    <mergeCell ref="B6:B7"/>
    <mergeCell ref="D4:E4"/>
    <mergeCell ref="D5:E5"/>
    <mergeCell ref="B5:C5"/>
    <mergeCell ref="B4:C4"/>
    <mergeCell ref="F5:G5"/>
    <mergeCell ref="F4:G4"/>
  </mergeCells>
  <phoneticPr fontId="23" type="noConversion"/>
  <printOptions horizontalCentered="1" verticalCentered="1"/>
  <pageMargins left="0.25" right="0.25" top="0.25" bottom="0.2" header="0.25" footer="0.1"/>
  <pageSetup scale="89" orientation="landscape" blackAndWhite="1" r:id="rId1"/>
  <headerFooter alignWithMargins="0">
    <oddFooter>&amp;CCONTRACTS PAGE &amp;P OF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FF"/>
    <pageSetUpPr fitToPage="1"/>
  </sheetPr>
  <dimension ref="A2:AD56"/>
  <sheetViews>
    <sheetView showZeros="0" zoomScaleNormal="100" zoomScaleSheetLayoutView="100" workbookViewId="0"/>
  </sheetViews>
  <sheetFormatPr defaultColWidth="9.109375" defaultRowHeight="13.2" x14ac:dyDescent="0.25"/>
  <cols>
    <col min="1" max="2" width="2.6640625" style="142" customWidth="1"/>
    <col min="3" max="4" width="12.109375" style="142" customWidth="1"/>
    <col min="5" max="6" width="13.33203125" style="142" customWidth="1"/>
    <col min="7" max="10" width="12.109375" style="142" customWidth="1"/>
    <col min="11" max="11" width="2.6640625" style="142" customWidth="1"/>
    <col min="12" max="29" width="9.109375" style="142"/>
    <col min="30" max="30" width="9.109375" style="142" hidden="1" customWidth="1"/>
    <col min="31" max="31" width="9.109375" style="142" customWidth="1"/>
    <col min="32" max="16384" width="9.109375" style="142"/>
  </cols>
  <sheetData>
    <row r="2" spans="1:14" ht="13.8" thickBot="1" x14ac:dyDescent="0.3"/>
    <row r="3" spans="1:14" s="144" customFormat="1" x14ac:dyDescent="0.25">
      <c r="A3" s="143"/>
      <c r="C3" s="683" t="s">
        <v>361</v>
      </c>
      <c r="D3" s="684"/>
      <c r="E3" s="684"/>
      <c r="F3" s="684"/>
      <c r="G3" s="684"/>
      <c r="H3" s="684"/>
      <c r="I3" s="684"/>
      <c r="J3" s="685"/>
    </row>
    <row r="4" spans="1:14" s="144" customFormat="1" ht="21" customHeight="1" thickBot="1" x14ac:dyDescent="0.3">
      <c r="A4" s="143"/>
      <c r="C4" s="686" t="s">
        <v>416</v>
      </c>
      <c r="D4" s="687"/>
      <c r="E4" s="687"/>
      <c r="F4" s="687"/>
      <c r="G4" s="687"/>
      <c r="H4" s="687"/>
      <c r="I4" s="687"/>
      <c r="J4" s="688"/>
      <c r="K4" s="143"/>
    </row>
    <row r="5" spans="1:14" s="144" customFormat="1" ht="15" customHeight="1" x14ac:dyDescent="0.25">
      <c r="A5" s="143"/>
      <c r="B5" s="143"/>
      <c r="C5" s="695" t="s">
        <v>326</v>
      </c>
      <c r="D5" s="464"/>
      <c r="E5" s="465"/>
      <c r="F5" s="170" t="s">
        <v>267</v>
      </c>
      <c r="G5" s="170" t="s">
        <v>328</v>
      </c>
      <c r="H5" s="175" t="s">
        <v>351</v>
      </c>
      <c r="I5" s="691" t="s">
        <v>425</v>
      </c>
      <c r="J5" s="692"/>
    </row>
    <row r="6" spans="1:14" s="144" customFormat="1" ht="15" customHeight="1" thickBot="1" x14ac:dyDescent="0.3">
      <c r="A6" s="143"/>
      <c r="B6" s="143"/>
      <c r="C6" s="654">
        <f>'FILL OUT FIRST - TOC'!$F$5</f>
        <v>0</v>
      </c>
      <c r="D6" s="655"/>
      <c r="E6" s="656"/>
      <c r="F6" s="176">
        <f>'FILL OUT FIRST - TOC'!$F$7</f>
        <v>0</v>
      </c>
      <c r="G6" s="176">
        <f>'FILL OUT FIRST - TOC'!$F$6</f>
        <v>0</v>
      </c>
      <c r="H6" s="176">
        <f>'FILL OUT FIRST - TOC'!$F$4</f>
        <v>0</v>
      </c>
      <c r="I6" s="693" t="s">
        <v>428</v>
      </c>
      <c r="J6" s="694"/>
    </row>
    <row r="7" spans="1:14" s="144" customFormat="1" ht="13.8" thickBot="1" x14ac:dyDescent="0.3">
      <c r="A7" s="143"/>
      <c r="B7" s="143"/>
      <c r="C7" s="662" t="s">
        <v>411</v>
      </c>
      <c r="D7" s="663"/>
      <c r="E7" s="663"/>
      <c r="F7" s="663"/>
      <c r="G7" s="663"/>
      <c r="H7" s="663"/>
      <c r="I7" s="663"/>
      <c r="J7" s="664"/>
      <c r="K7" s="145"/>
    </row>
    <row r="8" spans="1:14" s="144" customFormat="1" ht="21" thickBot="1" x14ac:dyDescent="0.3">
      <c r="A8" s="143"/>
      <c r="B8" s="143"/>
      <c r="C8" s="689" t="s">
        <v>364</v>
      </c>
      <c r="D8" s="690"/>
      <c r="E8" s="690"/>
      <c r="F8" s="690" t="s">
        <v>337</v>
      </c>
      <c r="G8" s="690"/>
      <c r="H8" s="156" t="s">
        <v>412</v>
      </c>
      <c r="I8" s="156" t="s">
        <v>417</v>
      </c>
      <c r="J8" s="135" t="s">
        <v>282</v>
      </c>
      <c r="N8" s="146"/>
    </row>
    <row r="9" spans="1:14" s="144" customFormat="1" x14ac:dyDescent="0.25">
      <c r="A9" s="143"/>
      <c r="B9" s="143"/>
      <c r="C9" s="678"/>
      <c r="D9" s="679"/>
      <c r="E9" s="679"/>
      <c r="F9" s="679"/>
      <c r="G9" s="679"/>
      <c r="H9" s="136"/>
      <c r="I9" s="147"/>
      <c r="J9" s="149">
        <f>I9*H9</f>
        <v>0</v>
      </c>
    </row>
    <row r="10" spans="1:14" s="144" customFormat="1" x14ac:dyDescent="0.25">
      <c r="A10" s="143"/>
      <c r="B10" s="143"/>
      <c r="C10" s="657"/>
      <c r="D10" s="658"/>
      <c r="E10" s="658"/>
      <c r="F10" s="658"/>
      <c r="G10" s="658"/>
      <c r="H10" s="137"/>
      <c r="I10" s="147"/>
      <c r="J10" s="150">
        <f t="shared" ref="J10" si="0">I10*H10</f>
        <v>0</v>
      </c>
      <c r="K10" s="145"/>
    </row>
    <row r="11" spans="1:14" s="144" customFormat="1" x14ac:dyDescent="0.25">
      <c r="A11" s="143"/>
      <c r="B11" s="143"/>
      <c r="C11" s="657"/>
      <c r="D11" s="658"/>
      <c r="E11" s="658"/>
      <c r="F11" s="658"/>
      <c r="G11" s="658"/>
      <c r="H11" s="137"/>
      <c r="I11" s="147"/>
      <c r="J11" s="150">
        <f t="shared" ref="J11:J16" si="1">I11*H11</f>
        <v>0</v>
      </c>
      <c r="K11" s="145"/>
    </row>
    <row r="12" spans="1:14" s="144" customFormat="1" x14ac:dyDescent="0.25">
      <c r="A12" s="143"/>
      <c r="B12" s="143"/>
      <c r="C12" s="657"/>
      <c r="D12" s="658"/>
      <c r="E12" s="658"/>
      <c r="F12" s="658"/>
      <c r="G12" s="658"/>
      <c r="H12" s="137"/>
      <c r="I12" s="147"/>
      <c r="J12" s="150">
        <f t="shared" si="1"/>
        <v>0</v>
      </c>
      <c r="K12" s="145"/>
    </row>
    <row r="13" spans="1:14" s="144" customFormat="1" x14ac:dyDescent="0.25">
      <c r="A13" s="143"/>
      <c r="B13" s="143"/>
      <c r="C13" s="657"/>
      <c r="D13" s="658"/>
      <c r="E13" s="658"/>
      <c r="F13" s="658"/>
      <c r="G13" s="658"/>
      <c r="H13" s="137"/>
      <c r="I13" s="147"/>
      <c r="J13" s="150">
        <f t="shared" si="1"/>
        <v>0</v>
      </c>
      <c r="K13" s="145"/>
    </row>
    <row r="14" spans="1:14" s="144" customFormat="1" x14ac:dyDescent="0.25">
      <c r="A14" s="143"/>
      <c r="B14" s="143"/>
      <c r="C14" s="657"/>
      <c r="D14" s="658"/>
      <c r="E14" s="658"/>
      <c r="F14" s="658"/>
      <c r="G14" s="658"/>
      <c r="H14" s="137"/>
      <c r="I14" s="147"/>
      <c r="J14" s="150">
        <f t="shared" ref="J14:J15" si="2">I14*H14</f>
        <v>0</v>
      </c>
      <c r="K14" s="145"/>
    </row>
    <row r="15" spans="1:14" s="144" customFormat="1" ht="13.5" customHeight="1" x14ac:dyDescent="0.25">
      <c r="A15" s="143"/>
      <c r="B15" s="143"/>
      <c r="C15" s="657"/>
      <c r="D15" s="658"/>
      <c r="E15" s="658"/>
      <c r="F15" s="658"/>
      <c r="G15" s="658"/>
      <c r="H15" s="137"/>
      <c r="I15" s="147"/>
      <c r="J15" s="150">
        <f t="shared" si="2"/>
        <v>0</v>
      </c>
      <c r="K15" s="145"/>
    </row>
    <row r="16" spans="1:14" s="144" customFormat="1" x14ac:dyDescent="0.25">
      <c r="A16" s="143"/>
      <c r="B16" s="143"/>
      <c r="C16" s="191"/>
      <c r="D16" s="192"/>
      <c r="E16" s="193"/>
      <c r="F16" s="194"/>
      <c r="G16" s="193"/>
      <c r="H16" s="137"/>
      <c r="I16" s="147"/>
      <c r="J16" s="150">
        <f t="shared" si="1"/>
        <v>0</v>
      </c>
      <c r="K16" s="145"/>
    </row>
    <row r="17" spans="1:11" s="144" customFormat="1" x14ac:dyDescent="0.25">
      <c r="A17" s="143"/>
      <c r="B17" s="143"/>
      <c r="C17" s="657"/>
      <c r="D17" s="658"/>
      <c r="E17" s="658"/>
      <c r="F17" s="658"/>
      <c r="G17" s="658"/>
      <c r="H17" s="137"/>
      <c r="I17" s="147"/>
      <c r="J17" s="150">
        <f t="shared" ref="J17:J20" si="3">I17*H17</f>
        <v>0</v>
      </c>
      <c r="K17" s="145"/>
    </row>
    <row r="18" spans="1:11" s="144" customFormat="1" x14ac:dyDescent="0.25">
      <c r="A18" s="143"/>
      <c r="B18" s="143"/>
      <c r="C18" s="657"/>
      <c r="D18" s="658"/>
      <c r="E18" s="658"/>
      <c r="F18" s="658"/>
      <c r="G18" s="658"/>
      <c r="H18" s="137"/>
      <c r="I18" s="147"/>
      <c r="J18" s="150">
        <f t="shared" si="3"/>
        <v>0</v>
      </c>
      <c r="K18" s="145"/>
    </row>
    <row r="19" spans="1:11" s="144" customFormat="1" x14ac:dyDescent="0.25">
      <c r="A19" s="143"/>
      <c r="B19" s="143"/>
      <c r="C19" s="657"/>
      <c r="D19" s="658"/>
      <c r="E19" s="658"/>
      <c r="F19" s="658"/>
      <c r="G19" s="658"/>
      <c r="H19" s="137"/>
      <c r="I19" s="147"/>
      <c r="J19" s="150">
        <f t="shared" si="3"/>
        <v>0</v>
      </c>
      <c r="K19" s="145"/>
    </row>
    <row r="20" spans="1:11" s="144" customFormat="1" ht="13.8" thickBot="1" x14ac:dyDescent="0.3">
      <c r="A20" s="143"/>
      <c r="B20" s="143"/>
      <c r="C20" s="660"/>
      <c r="D20" s="661"/>
      <c r="E20" s="661"/>
      <c r="F20" s="661"/>
      <c r="G20" s="661"/>
      <c r="H20" s="138"/>
      <c r="I20" s="147"/>
      <c r="J20" s="151">
        <f t="shared" si="3"/>
        <v>0</v>
      </c>
      <c r="K20" s="145"/>
    </row>
    <row r="21" spans="1:11" s="144" customFormat="1" ht="13.8" thickBot="1" x14ac:dyDescent="0.3">
      <c r="A21" s="143"/>
      <c r="B21" s="143"/>
      <c r="C21" s="202"/>
      <c r="D21" s="203"/>
      <c r="E21" s="203"/>
      <c r="F21" s="203"/>
      <c r="G21" s="203"/>
      <c r="H21" s="665" t="s">
        <v>420</v>
      </c>
      <c r="I21" s="666"/>
      <c r="J21" s="204">
        <f>SUM(J9:J20)</f>
        <v>0</v>
      </c>
      <c r="K21" s="145"/>
    </row>
    <row r="22" spans="1:11" s="144" customFormat="1" ht="13.8" thickBot="1" x14ac:dyDescent="0.3">
      <c r="A22" s="143"/>
      <c r="B22" s="143"/>
      <c r="C22" s="662" t="s">
        <v>413</v>
      </c>
      <c r="D22" s="663"/>
      <c r="E22" s="663"/>
      <c r="F22" s="663"/>
      <c r="G22" s="663"/>
      <c r="H22" s="663"/>
      <c r="I22" s="663"/>
      <c r="J22" s="664"/>
      <c r="K22" s="145"/>
    </row>
    <row r="23" spans="1:11" s="144" customFormat="1" ht="22.5" customHeight="1" thickBot="1" x14ac:dyDescent="0.3">
      <c r="A23" s="143"/>
      <c r="B23" s="143"/>
      <c r="C23" s="155" t="s">
        <v>414</v>
      </c>
      <c r="D23" s="680" t="s">
        <v>339</v>
      </c>
      <c r="E23" s="670"/>
      <c r="F23" s="670"/>
      <c r="G23" s="671"/>
      <c r="H23" s="156" t="s">
        <v>418</v>
      </c>
      <c r="I23" s="156" t="s">
        <v>299</v>
      </c>
      <c r="J23" s="135" t="s">
        <v>282</v>
      </c>
    </row>
    <row r="24" spans="1:11" s="144" customFormat="1" x14ac:dyDescent="0.25">
      <c r="A24" s="143"/>
      <c r="B24" s="143"/>
      <c r="C24" s="139"/>
      <c r="D24" s="682"/>
      <c r="E24" s="673"/>
      <c r="F24" s="673"/>
      <c r="G24" s="674"/>
      <c r="H24" s="136"/>
      <c r="I24" s="147"/>
      <c r="J24" s="152">
        <f>I24*H24</f>
        <v>0</v>
      </c>
    </row>
    <row r="25" spans="1:11" s="144" customFormat="1" x14ac:dyDescent="0.25">
      <c r="A25" s="143"/>
      <c r="B25" s="143"/>
      <c r="C25" s="140"/>
      <c r="D25" s="659"/>
      <c r="E25" s="652"/>
      <c r="F25" s="652"/>
      <c r="G25" s="653"/>
      <c r="H25" s="137"/>
      <c r="I25" s="147"/>
      <c r="J25" s="153">
        <f t="shared" ref="J25:J31" si="4">I25*H25</f>
        <v>0</v>
      </c>
      <c r="K25" s="145"/>
    </row>
    <row r="26" spans="1:11" s="144" customFormat="1" x14ac:dyDescent="0.25">
      <c r="A26" s="143"/>
      <c r="B26" s="143"/>
      <c r="C26" s="140"/>
      <c r="D26" s="659"/>
      <c r="E26" s="652"/>
      <c r="F26" s="652"/>
      <c r="G26" s="653"/>
      <c r="H26" s="137"/>
      <c r="I26" s="147"/>
      <c r="J26" s="153">
        <f t="shared" si="4"/>
        <v>0</v>
      </c>
      <c r="K26" s="145"/>
    </row>
    <row r="27" spans="1:11" s="144" customFormat="1" x14ac:dyDescent="0.25">
      <c r="A27" s="143"/>
      <c r="B27" s="143"/>
      <c r="C27" s="140"/>
      <c r="D27" s="659"/>
      <c r="E27" s="652"/>
      <c r="F27" s="652"/>
      <c r="G27" s="653"/>
      <c r="H27" s="137"/>
      <c r="I27" s="147"/>
      <c r="J27" s="153">
        <f t="shared" si="4"/>
        <v>0</v>
      </c>
      <c r="K27" s="145"/>
    </row>
    <row r="28" spans="1:11" s="144" customFormat="1" x14ac:dyDescent="0.25">
      <c r="A28" s="143"/>
      <c r="B28" s="143"/>
      <c r="C28" s="140"/>
      <c r="D28" s="659"/>
      <c r="E28" s="652"/>
      <c r="F28" s="652"/>
      <c r="G28" s="653"/>
      <c r="H28" s="137"/>
      <c r="I28" s="147"/>
      <c r="J28" s="153">
        <f t="shared" ref="J28" si="5">I28*H28</f>
        <v>0</v>
      </c>
      <c r="K28" s="145"/>
    </row>
    <row r="29" spans="1:11" s="144" customFormat="1" x14ac:dyDescent="0.25">
      <c r="A29" s="143"/>
      <c r="B29" s="143"/>
      <c r="C29" s="140"/>
      <c r="D29" s="659"/>
      <c r="E29" s="652"/>
      <c r="F29" s="652"/>
      <c r="G29" s="653"/>
      <c r="H29" s="137"/>
      <c r="I29" s="147"/>
      <c r="J29" s="153">
        <f t="shared" ref="J29" si="6">I29*H29</f>
        <v>0</v>
      </c>
      <c r="K29" s="145"/>
    </row>
    <row r="30" spans="1:11" s="144" customFormat="1" x14ac:dyDescent="0.25">
      <c r="A30" s="143"/>
      <c r="B30" s="143"/>
      <c r="C30" s="140"/>
      <c r="D30" s="659"/>
      <c r="E30" s="652"/>
      <c r="F30" s="652"/>
      <c r="G30" s="653"/>
      <c r="H30" s="137"/>
      <c r="I30" s="147"/>
      <c r="J30" s="153">
        <f t="shared" si="4"/>
        <v>0</v>
      </c>
      <c r="K30" s="145"/>
    </row>
    <row r="31" spans="1:11" s="144" customFormat="1" x14ac:dyDescent="0.25">
      <c r="A31" s="143"/>
      <c r="B31" s="143"/>
      <c r="C31" s="140"/>
      <c r="D31" s="659"/>
      <c r="E31" s="652"/>
      <c r="F31" s="652"/>
      <c r="G31" s="653"/>
      <c r="H31" s="137"/>
      <c r="I31" s="147"/>
      <c r="J31" s="153">
        <f t="shared" si="4"/>
        <v>0</v>
      </c>
      <c r="K31" s="145"/>
    </row>
    <row r="32" spans="1:11" s="144" customFormat="1" x14ac:dyDescent="0.25">
      <c r="A32" s="143"/>
      <c r="B32" s="143"/>
      <c r="C32" s="140"/>
      <c r="D32" s="659"/>
      <c r="E32" s="652"/>
      <c r="F32" s="652"/>
      <c r="G32" s="653"/>
      <c r="H32" s="137"/>
      <c r="I32" s="147"/>
      <c r="J32" s="153">
        <f t="shared" ref="J32:J35" si="7">I32*H32</f>
        <v>0</v>
      </c>
      <c r="K32" s="145"/>
    </row>
    <row r="33" spans="1:30" s="144" customFormat="1" x14ac:dyDescent="0.25">
      <c r="A33" s="143"/>
      <c r="B33" s="143"/>
      <c r="C33" s="140"/>
      <c r="D33" s="659"/>
      <c r="E33" s="652"/>
      <c r="F33" s="652"/>
      <c r="G33" s="653"/>
      <c r="H33" s="137"/>
      <c r="I33" s="147"/>
      <c r="J33" s="153">
        <f t="shared" si="7"/>
        <v>0</v>
      </c>
      <c r="K33" s="145"/>
    </row>
    <row r="34" spans="1:30" s="144" customFormat="1" x14ac:dyDescent="0.25">
      <c r="A34" s="143"/>
      <c r="B34" s="143"/>
      <c r="C34" s="140"/>
      <c r="D34" s="659"/>
      <c r="E34" s="652"/>
      <c r="F34" s="652"/>
      <c r="G34" s="653"/>
      <c r="H34" s="137"/>
      <c r="I34" s="147"/>
      <c r="J34" s="153">
        <f t="shared" si="7"/>
        <v>0</v>
      </c>
      <c r="K34" s="145"/>
    </row>
    <row r="35" spans="1:30" s="144" customFormat="1" ht="13.8" thickBot="1" x14ac:dyDescent="0.3">
      <c r="A35" s="143"/>
      <c r="B35" s="143"/>
      <c r="C35" s="141"/>
      <c r="D35" s="681"/>
      <c r="E35" s="676"/>
      <c r="F35" s="676"/>
      <c r="G35" s="677"/>
      <c r="H35" s="138"/>
      <c r="I35" s="147"/>
      <c r="J35" s="154">
        <f t="shared" si="7"/>
        <v>0</v>
      </c>
      <c r="K35" s="145"/>
      <c r="AD35" s="146" t="s">
        <v>428</v>
      </c>
    </row>
    <row r="36" spans="1:30" s="144" customFormat="1" ht="13.8" thickBot="1" x14ac:dyDescent="0.3">
      <c r="A36" s="143"/>
      <c r="B36" s="143"/>
      <c r="C36" s="202"/>
      <c r="D36" s="203"/>
      <c r="E36" s="203"/>
      <c r="F36" s="203"/>
      <c r="G36" s="203"/>
      <c r="H36" s="665" t="s">
        <v>421</v>
      </c>
      <c r="I36" s="666"/>
      <c r="J36" s="204">
        <f>SUM(J24:J35)</f>
        <v>0</v>
      </c>
      <c r="K36" s="145"/>
      <c r="AD36" s="146" t="s">
        <v>426</v>
      </c>
    </row>
    <row r="37" spans="1:30" s="144" customFormat="1" ht="13.8" thickBot="1" x14ac:dyDescent="0.3">
      <c r="A37" s="143"/>
      <c r="B37" s="143"/>
      <c r="C37" s="662" t="s">
        <v>415</v>
      </c>
      <c r="D37" s="663"/>
      <c r="E37" s="663"/>
      <c r="F37" s="663"/>
      <c r="G37" s="663"/>
      <c r="H37" s="663"/>
      <c r="I37" s="663"/>
      <c r="J37" s="664"/>
      <c r="K37" s="145"/>
      <c r="AD37" s="146" t="s">
        <v>427</v>
      </c>
    </row>
    <row r="38" spans="1:30" s="144" customFormat="1" ht="23.25" customHeight="1" thickBot="1" x14ac:dyDescent="0.3">
      <c r="A38" s="143"/>
      <c r="B38" s="143"/>
      <c r="C38" s="669" t="s">
        <v>419</v>
      </c>
      <c r="D38" s="670"/>
      <c r="E38" s="670"/>
      <c r="F38" s="670"/>
      <c r="G38" s="671"/>
      <c r="H38" s="156" t="s">
        <v>288</v>
      </c>
      <c r="I38" s="156" t="s">
        <v>270</v>
      </c>
      <c r="J38" s="135" t="s">
        <v>282</v>
      </c>
    </row>
    <row r="39" spans="1:30" s="144" customFormat="1" x14ac:dyDescent="0.25">
      <c r="A39" s="143"/>
      <c r="B39" s="143"/>
      <c r="C39" s="672"/>
      <c r="D39" s="673"/>
      <c r="E39" s="673"/>
      <c r="F39" s="673"/>
      <c r="G39" s="674"/>
      <c r="H39" s="136"/>
      <c r="I39" s="147"/>
      <c r="J39" s="149">
        <f>I39*H39</f>
        <v>0</v>
      </c>
    </row>
    <row r="40" spans="1:30" s="144" customFormat="1" x14ac:dyDescent="0.25">
      <c r="A40" s="143"/>
      <c r="B40" s="143"/>
      <c r="C40" s="651"/>
      <c r="D40" s="652"/>
      <c r="E40" s="652"/>
      <c r="F40" s="652"/>
      <c r="G40" s="653"/>
      <c r="H40" s="137"/>
      <c r="I40" s="147"/>
      <c r="J40" s="150">
        <f t="shared" ref="J40:J41" si="8">I40*H40</f>
        <v>0</v>
      </c>
      <c r="K40" s="145"/>
    </row>
    <row r="41" spans="1:30" s="144" customFormat="1" x14ac:dyDescent="0.25">
      <c r="A41" s="143"/>
      <c r="B41" s="143"/>
      <c r="C41" s="651"/>
      <c r="D41" s="652"/>
      <c r="E41" s="652"/>
      <c r="F41" s="652"/>
      <c r="G41" s="653"/>
      <c r="H41" s="137"/>
      <c r="I41" s="147"/>
      <c r="J41" s="150">
        <f t="shared" si="8"/>
        <v>0</v>
      </c>
      <c r="K41" s="145"/>
    </row>
    <row r="42" spans="1:30" s="144" customFormat="1" x14ac:dyDescent="0.25">
      <c r="A42" s="143"/>
      <c r="B42" s="143"/>
      <c r="C42" s="651"/>
      <c r="D42" s="652"/>
      <c r="E42" s="652"/>
      <c r="F42" s="652"/>
      <c r="G42" s="653"/>
      <c r="H42" s="137"/>
      <c r="I42" s="147"/>
      <c r="J42" s="150">
        <f t="shared" ref="J42:J45" si="9">I42*H42</f>
        <v>0</v>
      </c>
      <c r="K42" s="145"/>
    </row>
    <row r="43" spans="1:30" s="144" customFormat="1" x14ac:dyDescent="0.25">
      <c r="A43" s="143"/>
      <c r="B43" s="143"/>
      <c r="C43" s="651"/>
      <c r="D43" s="652"/>
      <c r="E43" s="652"/>
      <c r="F43" s="652"/>
      <c r="G43" s="653"/>
      <c r="H43" s="137"/>
      <c r="I43" s="147"/>
      <c r="J43" s="150">
        <f t="shared" ref="J43" si="10">I43*H43</f>
        <v>0</v>
      </c>
      <c r="K43" s="145"/>
    </row>
    <row r="44" spans="1:30" s="144" customFormat="1" x14ac:dyDescent="0.25">
      <c r="A44" s="143"/>
      <c r="B44" s="143"/>
      <c r="C44" s="651"/>
      <c r="D44" s="652"/>
      <c r="E44" s="652"/>
      <c r="F44" s="652"/>
      <c r="G44" s="653"/>
      <c r="H44" s="137"/>
      <c r="I44" s="147"/>
      <c r="J44" s="150">
        <f t="shared" si="9"/>
        <v>0</v>
      </c>
      <c r="K44" s="145"/>
    </row>
    <row r="45" spans="1:30" s="144" customFormat="1" ht="13.8" thickBot="1" x14ac:dyDescent="0.3">
      <c r="A45" s="143"/>
      <c r="B45" s="143"/>
      <c r="C45" s="675"/>
      <c r="D45" s="676"/>
      <c r="E45" s="676"/>
      <c r="F45" s="676"/>
      <c r="G45" s="677"/>
      <c r="H45" s="138"/>
      <c r="I45" s="147"/>
      <c r="J45" s="151">
        <f t="shared" si="9"/>
        <v>0</v>
      </c>
      <c r="K45" s="145"/>
    </row>
    <row r="46" spans="1:30" s="144" customFormat="1" ht="23.25" customHeight="1" thickBot="1" x14ac:dyDescent="0.3">
      <c r="A46" s="143"/>
      <c r="B46" s="143"/>
      <c r="C46" s="669" t="s">
        <v>423</v>
      </c>
      <c r="D46" s="670"/>
      <c r="E46" s="670"/>
      <c r="F46" s="670"/>
      <c r="G46" s="671"/>
      <c r="H46" s="156" t="s">
        <v>288</v>
      </c>
      <c r="I46" s="156" t="s">
        <v>270</v>
      </c>
      <c r="J46" s="135" t="s">
        <v>282</v>
      </c>
    </row>
    <row r="47" spans="1:30" s="144" customFormat="1" x14ac:dyDescent="0.25">
      <c r="A47" s="143"/>
      <c r="B47" s="143"/>
      <c r="C47" s="672"/>
      <c r="D47" s="673"/>
      <c r="E47" s="673"/>
      <c r="F47" s="673"/>
      <c r="G47" s="674"/>
      <c r="H47" s="136"/>
      <c r="I47" s="147"/>
      <c r="J47" s="149">
        <f>I47*H47</f>
        <v>0</v>
      </c>
    </row>
    <row r="48" spans="1:30" s="144" customFormat="1" x14ac:dyDescent="0.25">
      <c r="A48" s="143"/>
      <c r="B48" s="143"/>
      <c r="C48" s="651"/>
      <c r="D48" s="652"/>
      <c r="E48" s="652"/>
      <c r="F48" s="652"/>
      <c r="G48" s="653"/>
      <c r="H48" s="137"/>
      <c r="I48" s="147"/>
      <c r="J48" s="150">
        <f t="shared" ref="J48:J49" si="11">I48*H48</f>
        <v>0</v>
      </c>
      <c r="K48" s="145"/>
    </row>
    <row r="49" spans="1:11" s="144" customFormat="1" x14ac:dyDescent="0.25">
      <c r="A49" s="143"/>
      <c r="B49" s="143"/>
      <c r="C49" s="651"/>
      <c r="D49" s="652"/>
      <c r="E49" s="652"/>
      <c r="F49" s="652"/>
      <c r="G49" s="653"/>
      <c r="H49" s="137"/>
      <c r="I49" s="147"/>
      <c r="J49" s="150">
        <f t="shared" si="11"/>
        <v>0</v>
      </c>
      <c r="K49" s="145"/>
    </row>
    <row r="50" spans="1:11" s="144" customFormat="1" x14ac:dyDescent="0.25">
      <c r="A50" s="143"/>
      <c r="B50" s="143"/>
      <c r="C50" s="651"/>
      <c r="D50" s="652"/>
      <c r="E50" s="652"/>
      <c r="F50" s="652"/>
      <c r="G50" s="653"/>
      <c r="H50" s="137"/>
      <c r="I50" s="147"/>
      <c r="J50" s="150">
        <f t="shared" ref="J50:J53" si="12">I50*H50</f>
        <v>0</v>
      </c>
      <c r="K50" s="145"/>
    </row>
    <row r="51" spans="1:11" s="144" customFormat="1" x14ac:dyDescent="0.25">
      <c r="A51" s="143"/>
      <c r="B51" s="143"/>
      <c r="C51" s="651"/>
      <c r="D51" s="652"/>
      <c r="E51" s="652"/>
      <c r="F51" s="652"/>
      <c r="G51" s="653"/>
      <c r="H51" s="137"/>
      <c r="I51" s="147"/>
      <c r="J51" s="150">
        <f t="shared" si="12"/>
        <v>0</v>
      </c>
      <c r="K51" s="145"/>
    </row>
    <row r="52" spans="1:11" s="144" customFormat="1" x14ac:dyDescent="0.25">
      <c r="A52" s="143"/>
      <c r="B52" s="143"/>
      <c r="C52" s="651"/>
      <c r="D52" s="652"/>
      <c r="E52" s="652"/>
      <c r="F52" s="652"/>
      <c r="G52" s="653"/>
      <c r="H52" s="137"/>
      <c r="I52" s="147"/>
      <c r="J52" s="150">
        <f t="shared" si="12"/>
        <v>0</v>
      </c>
      <c r="K52" s="145"/>
    </row>
    <row r="53" spans="1:11" s="144" customFormat="1" ht="13.8" thickBot="1" x14ac:dyDescent="0.3">
      <c r="A53" s="143"/>
      <c r="B53" s="143"/>
      <c r="C53" s="675"/>
      <c r="D53" s="676"/>
      <c r="E53" s="676"/>
      <c r="F53" s="676"/>
      <c r="G53" s="677"/>
      <c r="H53" s="138"/>
      <c r="I53" s="147"/>
      <c r="J53" s="151">
        <f t="shared" si="12"/>
        <v>0</v>
      </c>
      <c r="K53" s="145"/>
    </row>
    <row r="54" spans="1:11" s="144" customFormat="1" ht="13.8" thickBot="1" x14ac:dyDescent="0.3">
      <c r="A54" s="143"/>
      <c r="B54" s="143"/>
      <c r="C54" s="202"/>
      <c r="D54" s="203"/>
      <c r="E54" s="203"/>
      <c r="F54" s="203"/>
      <c r="G54" s="203"/>
      <c r="H54" s="665" t="s">
        <v>422</v>
      </c>
      <c r="I54" s="666"/>
      <c r="J54" s="205">
        <f>SUM(J39:J45,J47:J53)</f>
        <v>0</v>
      </c>
      <c r="K54" s="145"/>
    </row>
    <row r="55" spans="1:11" s="144" customFormat="1" ht="23.25" customHeight="1" thickBot="1" x14ac:dyDescent="0.3">
      <c r="A55" s="143"/>
      <c r="B55" s="143"/>
      <c r="C55" s="667" t="s">
        <v>424</v>
      </c>
      <c r="D55" s="668"/>
      <c r="E55" s="668"/>
      <c r="F55" s="668"/>
      <c r="G55" s="668"/>
      <c r="H55" s="668"/>
      <c r="I55" s="668"/>
      <c r="J55" s="241">
        <f>SUM(J21,J36,J54)</f>
        <v>0</v>
      </c>
    </row>
    <row r="56" spans="1:11" s="144" customFormat="1" x14ac:dyDescent="0.25">
      <c r="A56" s="143"/>
      <c r="B56" s="143"/>
      <c r="C56" s="59"/>
      <c r="D56" s="134"/>
      <c r="E56" s="134"/>
      <c r="F56" s="134"/>
      <c r="G56" s="134"/>
      <c r="H56" s="134"/>
      <c r="I56" s="134"/>
      <c r="J56" s="134"/>
      <c r="K56" s="145"/>
    </row>
  </sheetData>
  <sheetProtection selectLockedCells="1"/>
  <mergeCells count="66">
    <mergeCell ref="C3:J3"/>
    <mergeCell ref="C4:J4"/>
    <mergeCell ref="C8:E8"/>
    <mergeCell ref="F8:G8"/>
    <mergeCell ref="C7:J7"/>
    <mergeCell ref="I5:J5"/>
    <mergeCell ref="I6:J6"/>
    <mergeCell ref="C5:E5"/>
    <mergeCell ref="C9:E9"/>
    <mergeCell ref="F9:G9"/>
    <mergeCell ref="C45:G45"/>
    <mergeCell ref="C44:G44"/>
    <mergeCell ref="C42:G42"/>
    <mergeCell ref="C39:G39"/>
    <mergeCell ref="C37:J37"/>
    <mergeCell ref="C43:G43"/>
    <mergeCell ref="H36:I36"/>
    <mergeCell ref="C38:G38"/>
    <mergeCell ref="D23:G23"/>
    <mergeCell ref="D35:G35"/>
    <mergeCell ref="D34:G34"/>
    <mergeCell ref="D33:G33"/>
    <mergeCell ref="D32:G32"/>
    <mergeCell ref="D24:G24"/>
    <mergeCell ref="H54:I54"/>
    <mergeCell ref="C55:I55"/>
    <mergeCell ref="C46:G46"/>
    <mergeCell ref="C47:G47"/>
    <mergeCell ref="C50:G50"/>
    <mergeCell ref="C51:G51"/>
    <mergeCell ref="C52:G52"/>
    <mergeCell ref="C53:G53"/>
    <mergeCell ref="D31:G31"/>
    <mergeCell ref="D25:G25"/>
    <mergeCell ref="D26:G26"/>
    <mergeCell ref="C20:E20"/>
    <mergeCell ref="F20:G20"/>
    <mergeCell ref="C22:J22"/>
    <mergeCell ref="H21:I21"/>
    <mergeCell ref="C11:E11"/>
    <mergeCell ref="F11:G11"/>
    <mergeCell ref="D27:G27"/>
    <mergeCell ref="D28:G28"/>
    <mergeCell ref="D30:G30"/>
    <mergeCell ref="C17:E17"/>
    <mergeCell ref="F17:G17"/>
    <mergeCell ref="C18:E18"/>
    <mergeCell ref="F18:G18"/>
    <mergeCell ref="C19:E19"/>
    <mergeCell ref="F19:G19"/>
    <mergeCell ref="C40:G40"/>
    <mergeCell ref="C41:G41"/>
    <mergeCell ref="C48:G48"/>
    <mergeCell ref="C49:G49"/>
    <mergeCell ref="C6:E6"/>
    <mergeCell ref="C12:E12"/>
    <mergeCell ref="F12:G12"/>
    <mergeCell ref="C13:E13"/>
    <mergeCell ref="F13:G13"/>
    <mergeCell ref="C10:E10"/>
    <mergeCell ref="F10:G10"/>
    <mergeCell ref="D29:G29"/>
    <mergeCell ref="C14:E14"/>
    <mergeCell ref="F14:G14"/>
    <mergeCell ref="C15:E15"/>
    <mergeCell ref="F15:G15"/>
  </mergeCells>
  <dataValidations count="1">
    <dataValidation type="list" allowBlank="1" showInputMessage="1" showErrorMessage="1" sqref="I6:J6">
      <formula1>$AD$35:$AD$37</formula1>
    </dataValidation>
  </dataValidations>
  <printOptions horizontalCentered="1"/>
  <pageMargins left="0.25" right="0.25" top="0.25" bottom="0.25" header="0.25" footer="0.25"/>
  <pageSetup scale="99" orientation="portrait" blackAndWhite="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R76"/>
  <sheetViews>
    <sheetView workbookViewId="0">
      <selection activeCell="K4" sqref="K4:R20"/>
    </sheetView>
  </sheetViews>
  <sheetFormatPr defaultRowHeight="13.2" x14ac:dyDescent="0.25"/>
  <cols>
    <col min="1" max="1" width="33.88671875" bestFit="1" customWidth="1"/>
    <col min="2" max="2" width="19.33203125" bestFit="1" customWidth="1"/>
    <col min="4" max="4" width="9.33203125" bestFit="1" customWidth="1"/>
  </cols>
  <sheetData>
    <row r="1" spans="1:18" ht="39.6" x14ac:dyDescent="0.25">
      <c r="A1" s="265" t="s">
        <v>461</v>
      </c>
      <c r="B1" s="266" t="s">
        <v>462</v>
      </c>
      <c r="C1" s="267" t="s">
        <v>463</v>
      </c>
      <c r="D1" s="267" t="s">
        <v>464</v>
      </c>
      <c r="E1" s="267" t="s">
        <v>465</v>
      </c>
      <c r="F1" s="267" t="s">
        <v>464</v>
      </c>
    </row>
    <row r="2" spans="1:18" x14ac:dyDescent="0.25">
      <c r="A2" s="268" t="s">
        <v>475</v>
      </c>
      <c r="B2" s="268" t="s">
        <v>475</v>
      </c>
      <c r="C2" s="268">
        <v>0</v>
      </c>
      <c r="D2" s="269">
        <v>0</v>
      </c>
      <c r="E2" s="270">
        <v>0</v>
      </c>
      <c r="F2" s="269">
        <v>0</v>
      </c>
    </row>
    <row r="3" spans="1:18" x14ac:dyDescent="0.25">
      <c r="A3" s="268" t="s">
        <v>475</v>
      </c>
      <c r="B3" s="268" t="s">
        <v>475</v>
      </c>
      <c r="C3" s="270">
        <v>0</v>
      </c>
      <c r="D3" s="269">
        <v>0</v>
      </c>
      <c r="E3" s="270">
        <v>0</v>
      </c>
      <c r="F3" s="269">
        <v>0</v>
      </c>
      <c r="K3" s="369" t="s">
        <v>992</v>
      </c>
      <c r="L3" s="370"/>
      <c r="M3" s="370"/>
      <c r="N3" s="370"/>
      <c r="O3" s="370"/>
      <c r="P3" s="370"/>
    </row>
    <row r="4" spans="1:18" x14ac:dyDescent="0.25">
      <c r="A4" s="270"/>
      <c r="B4" s="270"/>
      <c r="C4" s="270"/>
      <c r="D4" s="269"/>
      <c r="E4" s="270"/>
      <c r="F4" s="269"/>
      <c r="K4" s="696" t="s">
        <v>994</v>
      </c>
      <c r="L4" s="697"/>
      <c r="M4" s="697"/>
      <c r="N4" s="697"/>
      <c r="O4" s="697"/>
      <c r="P4" s="697"/>
      <c r="Q4" s="697"/>
      <c r="R4" s="697"/>
    </row>
    <row r="5" spans="1:18" x14ac:dyDescent="0.25">
      <c r="A5" s="270" t="s">
        <v>335</v>
      </c>
      <c r="B5" s="270" t="s">
        <v>466</v>
      </c>
      <c r="C5" s="270"/>
      <c r="D5" s="269"/>
      <c r="E5" s="270"/>
      <c r="F5" s="269"/>
      <c r="K5" s="697"/>
      <c r="L5" s="697"/>
      <c r="M5" s="697"/>
      <c r="N5" s="697"/>
      <c r="O5" s="697"/>
      <c r="P5" s="697"/>
      <c r="Q5" s="697"/>
      <c r="R5" s="697"/>
    </row>
    <row r="6" spans="1:18" x14ac:dyDescent="0.25">
      <c r="A6" s="270" t="s">
        <v>461</v>
      </c>
      <c r="B6" s="270" t="s">
        <v>467</v>
      </c>
      <c r="C6" s="270"/>
      <c r="D6" s="269"/>
      <c r="E6" s="270"/>
      <c r="F6" s="269"/>
      <c r="K6" s="697"/>
      <c r="L6" s="697"/>
      <c r="M6" s="697"/>
      <c r="N6" s="697"/>
      <c r="O6" s="697"/>
      <c r="P6" s="697"/>
      <c r="Q6" s="697"/>
      <c r="R6" s="697"/>
    </row>
    <row r="7" spans="1:18" x14ac:dyDescent="0.25">
      <c r="D7" s="246"/>
      <c r="F7" s="246"/>
      <c r="K7" s="697"/>
      <c r="L7" s="697"/>
      <c r="M7" s="697"/>
      <c r="N7" s="697"/>
      <c r="O7" s="697"/>
      <c r="P7" s="697"/>
      <c r="Q7" s="697"/>
      <c r="R7" s="697"/>
    </row>
    <row r="8" spans="1:18" x14ac:dyDescent="0.25">
      <c r="D8" s="246"/>
      <c r="F8" s="246"/>
      <c r="K8" s="697"/>
      <c r="L8" s="697"/>
      <c r="M8" s="697"/>
      <c r="N8" s="697"/>
      <c r="O8" s="697"/>
      <c r="P8" s="697"/>
      <c r="Q8" s="697"/>
      <c r="R8" s="697"/>
    </row>
    <row r="9" spans="1:18" x14ac:dyDescent="0.25">
      <c r="D9" s="246"/>
      <c r="F9" s="246"/>
      <c r="K9" s="697"/>
      <c r="L9" s="697"/>
      <c r="M9" s="697"/>
      <c r="N9" s="697"/>
      <c r="O9" s="697"/>
      <c r="P9" s="697"/>
      <c r="Q9" s="697"/>
      <c r="R9" s="697"/>
    </row>
    <row r="10" spans="1:18" x14ac:dyDescent="0.25">
      <c r="D10" s="246"/>
      <c r="F10" s="246"/>
      <c r="K10" s="697"/>
      <c r="L10" s="697"/>
      <c r="M10" s="697"/>
      <c r="N10" s="697"/>
      <c r="O10" s="697"/>
      <c r="P10" s="697"/>
      <c r="Q10" s="697"/>
      <c r="R10" s="697"/>
    </row>
    <row r="11" spans="1:18" x14ac:dyDescent="0.25">
      <c r="D11" s="246"/>
      <c r="F11" s="246"/>
      <c r="K11" s="697"/>
      <c r="L11" s="697"/>
      <c r="M11" s="697"/>
      <c r="N11" s="697"/>
      <c r="O11" s="697"/>
      <c r="P11" s="697"/>
      <c r="Q11" s="697"/>
      <c r="R11" s="697"/>
    </row>
    <row r="12" spans="1:18" x14ac:dyDescent="0.25">
      <c r="D12" s="246"/>
      <c r="F12" s="246"/>
      <c r="K12" s="697"/>
      <c r="L12" s="697"/>
      <c r="M12" s="697"/>
      <c r="N12" s="697"/>
      <c r="O12" s="697"/>
      <c r="P12" s="697"/>
      <c r="Q12" s="697"/>
      <c r="R12" s="697"/>
    </row>
    <row r="13" spans="1:18" x14ac:dyDescent="0.25">
      <c r="D13" s="246"/>
      <c r="F13" s="246"/>
      <c r="K13" s="697"/>
      <c r="L13" s="697"/>
      <c r="M13" s="697"/>
      <c r="N13" s="697"/>
      <c r="O13" s="697"/>
      <c r="P13" s="697"/>
      <c r="Q13" s="697"/>
      <c r="R13" s="697"/>
    </row>
    <row r="14" spans="1:18" x14ac:dyDescent="0.25">
      <c r="D14" s="246"/>
      <c r="F14" s="246"/>
      <c r="K14" s="697"/>
      <c r="L14" s="697"/>
      <c r="M14" s="697"/>
      <c r="N14" s="697"/>
      <c r="O14" s="697"/>
      <c r="P14" s="697"/>
      <c r="Q14" s="697"/>
      <c r="R14" s="697"/>
    </row>
    <row r="15" spans="1:18" x14ac:dyDescent="0.25">
      <c r="D15" s="246"/>
      <c r="F15" s="246"/>
      <c r="K15" s="697"/>
      <c r="L15" s="697"/>
      <c r="M15" s="697"/>
      <c r="N15" s="697"/>
      <c r="O15" s="697"/>
      <c r="P15" s="697"/>
      <c r="Q15" s="697"/>
      <c r="R15" s="697"/>
    </row>
    <row r="16" spans="1:18" x14ac:dyDescent="0.25">
      <c r="D16" s="246"/>
      <c r="F16" s="246"/>
      <c r="K16" s="697"/>
      <c r="L16" s="697"/>
      <c r="M16" s="697"/>
      <c r="N16" s="697"/>
      <c r="O16" s="697"/>
      <c r="P16" s="697"/>
      <c r="Q16" s="697"/>
      <c r="R16" s="697"/>
    </row>
    <row r="17" spans="4:18" x14ac:dyDescent="0.25">
      <c r="D17" s="246"/>
      <c r="F17" s="246"/>
      <c r="K17" s="697"/>
      <c r="L17" s="697"/>
      <c r="M17" s="697"/>
      <c r="N17" s="697"/>
      <c r="O17" s="697"/>
      <c r="P17" s="697"/>
      <c r="Q17" s="697"/>
      <c r="R17" s="697"/>
    </row>
    <row r="18" spans="4:18" x14ac:dyDescent="0.25">
      <c r="D18" s="246"/>
      <c r="F18" s="246"/>
      <c r="K18" s="697"/>
      <c r="L18" s="697"/>
      <c r="M18" s="697"/>
      <c r="N18" s="697"/>
      <c r="O18" s="697"/>
      <c r="P18" s="697"/>
      <c r="Q18" s="697"/>
      <c r="R18" s="697"/>
    </row>
    <row r="19" spans="4:18" x14ac:dyDescent="0.25">
      <c r="D19" s="246"/>
      <c r="F19" s="246"/>
      <c r="K19" s="697"/>
      <c r="L19" s="697"/>
      <c r="M19" s="697"/>
      <c r="N19" s="697"/>
      <c r="O19" s="697"/>
      <c r="P19" s="697"/>
      <c r="Q19" s="697"/>
      <c r="R19" s="697"/>
    </row>
    <row r="20" spans="4:18" x14ac:dyDescent="0.25">
      <c r="D20" s="246"/>
      <c r="F20" s="246"/>
      <c r="K20" s="697"/>
      <c r="L20" s="697"/>
      <c r="M20" s="697"/>
      <c r="N20" s="697"/>
      <c r="O20" s="697"/>
      <c r="P20" s="697"/>
      <c r="Q20" s="697"/>
      <c r="R20" s="697"/>
    </row>
    <row r="21" spans="4:18" x14ac:dyDescent="0.25">
      <c r="D21" s="246"/>
      <c r="F21" s="246"/>
      <c r="K21" s="371"/>
    </row>
    <row r="22" spans="4:18" x14ac:dyDescent="0.25">
      <c r="D22" s="246"/>
      <c r="F22" s="246"/>
    </row>
    <row r="23" spans="4:18" x14ac:dyDescent="0.25">
      <c r="D23" s="246"/>
      <c r="F23" s="246"/>
    </row>
    <row r="24" spans="4:18" x14ac:dyDescent="0.25">
      <c r="D24" s="246"/>
      <c r="F24" s="246"/>
    </row>
    <row r="25" spans="4:18" x14ac:dyDescent="0.25">
      <c r="D25" s="246"/>
      <c r="F25" s="246"/>
    </row>
    <row r="26" spans="4:18" x14ac:dyDescent="0.25">
      <c r="D26" s="246"/>
      <c r="F26" s="246"/>
    </row>
    <row r="27" spans="4:18" x14ac:dyDescent="0.25">
      <c r="D27" s="246"/>
      <c r="F27" s="246"/>
    </row>
    <row r="28" spans="4:18" x14ac:dyDescent="0.25">
      <c r="D28" s="246"/>
      <c r="F28" s="246"/>
    </row>
    <row r="29" spans="4:18" x14ac:dyDescent="0.25">
      <c r="D29" s="246"/>
      <c r="F29" s="246"/>
    </row>
    <row r="30" spans="4:18" x14ac:dyDescent="0.25">
      <c r="D30" s="246"/>
      <c r="F30" s="246"/>
    </row>
    <row r="31" spans="4:18" x14ac:dyDescent="0.25">
      <c r="D31" s="246"/>
      <c r="F31" s="246"/>
    </row>
    <row r="32" spans="4:18" x14ac:dyDescent="0.25">
      <c r="D32" s="246"/>
      <c r="F32" s="246"/>
    </row>
    <row r="33" spans="4:6" x14ac:dyDescent="0.25">
      <c r="D33" s="246"/>
      <c r="F33" s="246"/>
    </row>
    <row r="34" spans="4:6" x14ac:dyDescent="0.25">
      <c r="D34" s="246"/>
      <c r="F34" s="246"/>
    </row>
    <row r="35" spans="4:6" x14ac:dyDescent="0.25">
      <c r="D35" s="246"/>
      <c r="F35" s="246"/>
    </row>
    <row r="36" spans="4:6" x14ac:dyDescent="0.25">
      <c r="D36" s="246"/>
      <c r="F36" s="246"/>
    </row>
    <row r="37" spans="4:6" x14ac:dyDescent="0.25">
      <c r="D37" s="246"/>
      <c r="F37" s="246"/>
    </row>
    <row r="38" spans="4:6" x14ac:dyDescent="0.25">
      <c r="D38" s="246"/>
      <c r="F38" s="246"/>
    </row>
    <row r="39" spans="4:6" x14ac:dyDescent="0.25">
      <c r="D39" s="246"/>
      <c r="F39" s="246"/>
    </row>
    <row r="40" spans="4:6" x14ac:dyDescent="0.25">
      <c r="D40" s="246"/>
      <c r="F40" s="246"/>
    </row>
    <row r="41" spans="4:6" x14ac:dyDescent="0.25">
      <c r="D41" s="246"/>
      <c r="F41" s="246"/>
    </row>
    <row r="42" spans="4:6" x14ac:dyDescent="0.25">
      <c r="D42" s="246"/>
      <c r="F42" s="246"/>
    </row>
    <row r="43" spans="4:6" x14ac:dyDescent="0.25">
      <c r="D43" s="246"/>
      <c r="F43" s="246"/>
    </row>
    <row r="44" spans="4:6" x14ac:dyDescent="0.25">
      <c r="D44" s="246"/>
      <c r="F44" s="246"/>
    </row>
    <row r="45" spans="4:6" x14ac:dyDescent="0.25">
      <c r="D45" s="246"/>
      <c r="F45" s="246"/>
    </row>
    <row r="46" spans="4:6" x14ac:dyDescent="0.25">
      <c r="D46" s="246"/>
      <c r="F46" s="246"/>
    </row>
    <row r="47" spans="4:6" x14ac:dyDescent="0.25">
      <c r="D47" s="246"/>
      <c r="F47" s="246"/>
    </row>
    <row r="48" spans="4:6" x14ac:dyDescent="0.25">
      <c r="D48" s="246"/>
      <c r="F48" s="246"/>
    </row>
    <row r="49" spans="4:6" x14ac:dyDescent="0.25">
      <c r="D49" s="246"/>
      <c r="F49" s="246"/>
    </row>
    <row r="50" spans="4:6" x14ac:dyDescent="0.25">
      <c r="D50" s="246"/>
      <c r="F50" s="246"/>
    </row>
    <row r="51" spans="4:6" x14ac:dyDescent="0.25">
      <c r="D51" s="246"/>
      <c r="F51" s="246"/>
    </row>
    <row r="52" spans="4:6" x14ac:dyDescent="0.25">
      <c r="D52" s="246"/>
      <c r="F52" s="246"/>
    </row>
    <row r="53" spans="4:6" x14ac:dyDescent="0.25">
      <c r="D53" s="246"/>
      <c r="F53" s="246"/>
    </row>
    <row r="54" spans="4:6" x14ac:dyDescent="0.25">
      <c r="D54" s="246"/>
      <c r="F54" s="246"/>
    </row>
    <row r="55" spans="4:6" x14ac:dyDescent="0.25">
      <c r="D55" s="246"/>
      <c r="F55" s="246"/>
    </row>
    <row r="56" spans="4:6" x14ac:dyDescent="0.25">
      <c r="D56" s="246"/>
      <c r="F56" s="246"/>
    </row>
    <row r="57" spans="4:6" x14ac:dyDescent="0.25">
      <c r="D57" s="246"/>
      <c r="F57" s="246"/>
    </row>
    <row r="58" spans="4:6" x14ac:dyDescent="0.25">
      <c r="D58" s="246"/>
      <c r="F58" s="246"/>
    </row>
    <row r="59" spans="4:6" x14ac:dyDescent="0.25">
      <c r="D59" s="246"/>
      <c r="F59" s="246"/>
    </row>
    <row r="60" spans="4:6" x14ac:dyDescent="0.25">
      <c r="D60" s="246"/>
      <c r="F60" s="246"/>
    </row>
    <row r="61" spans="4:6" x14ac:dyDescent="0.25">
      <c r="D61" s="246"/>
      <c r="F61" s="246"/>
    </row>
    <row r="62" spans="4:6" x14ac:dyDescent="0.25">
      <c r="D62" s="246"/>
      <c r="F62" s="246"/>
    </row>
    <row r="63" spans="4:6" x14ac:dyDescent="0.25">
      <c r="D63" s="246"/>
      <c r="F63" s="246"/>
    </row>
    <row r="64" spans="4:6" x14ac:dyDescent="0.25">
      <c r="D64" s="246"/>
      <c r="F64" s="246"/>
    </row>
    <row r="65" spans="4:6" x14ac:dyDescent="0.25">
      <c r="D65" s="246"/>
      <c r="F65" s="246"/>
    </row>
    <row r="66" spans="4:6" x14ac:dyDescent="0.25">
      <c r="D66" s="246"/>
      <c r="F66" s="246"/>
    </row>
    <row r="67" spans="4:6" x14ac:dyDescent="0.25">
      <c r="D67" s="246"/>
      <c r="F67" s="246"/>
    </row>
    <row r="68" spans="4:6" x14ac:dyDescent="0.25">
      <c r="D68" s="246"/>
      <c r="F68" s="246"/>
    </row>
    <row r="69" spans="4:6" x14ac:dyDescent="0.25">
      <c r="D69" s="246"/>
      <c r="F69" s="246"/>
    </row>
    <row r="70" spans="4:6" x14ac:dyDescent="0.25">
      <c r="D70" s="246"/>
      <c r="F70" s="246"/>
    </row>
    <row r="71" spans="4:6" x14ac:dyDescent="0.25">
      <c r="D71" s="246"/>
      <c r="F71" s="246"/>
    </row>
    <row r="72" spans="4:6" x14ac:dyDescent="0.25">
      <c r="D72" s="246"/>
      <c r="F72" s="246"/>
    </row>
    <row r="73" spans="4:6" x14ac:dyDescent="0.25">
      <c r="D73" s="246"/>
      <c r="F73" s="246"/>
    </row>
    <row r="74" spans="4:6" x14ac:dyDescent="0.25">
      <c r="D74" s="246"/>
      <c r="F74" s="246"/>
    </row>
    <row r="75" spans="4:6" x14ac:dyDescent="0.25">
      <c r="D75" s="246"/>
      <c r="F75" s="246"/>
    </row>
    <row r="76" spans="4:6" x14ac:dyDescent="0.25">
      <c r="D76" s="246"/>
      <c r="F76" s="246"/>
    </row>
  </sheetData>
  <autoFilter ref="A1:F3">
    <sortState ref="A2:F166">
      <sortCondition ref="A1:A166"/>
    </sortState>
  </autoFilter>
  <mergeCells count="1">
    <mergeCell ref="K4:R20"/>
  </mergeCells>
  <pageMargins left="0.7" right="0.7" top="0.75" bottom="0.75" header="0.3" footer="0.3"/>
  <pageSetup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V23"/>
  <sheetViews>
    <sheetView zoomScaleNormal="100" workbookViewId="0">
      <selection activeCell="O4" sqref="O4:V23"/>
    </sheetView>
  </sheetViews>
  <sheetFormatPr defaultRowHeight="13.2" x14ac:dyDescent="0.25"/>
  <sheetData>
    <row r="1" spans="1:22" ht="13.8" x14ac:dyDescent="0.3">
      <c r="A1" s="262" t="s">
        <v>474</v>
      </c>
      <c r="B1" s="252" t="s">
        <v>473</v>
      </c>
      <c r="C1" s="252" t="s">
        <v>258</v>
      </c>
      <c r="D1" s="260" t="s">
        <v>472</v>
      </c>
      <c r="E1" s="259" t="s">
        <v>471</v>
      </c>
      <c r="F1" s="258" t="s">
        <v>339</v>
      </c>
      <c r="G1" s="258" t="s">
        <v>470</v>
      </c>
      <c r="H1" s="257" t="s">
        <v>469</v>
      </c>
      <c r="I1" s="251" t="s">
        <v>468</v>
      </c>
    </row>
    <row r="2" spans="1:22" ht="13.8" x14ac:dyDescent="0.3">
      <c r="A2" s="263">
        <v>0</v>
      </c>
      <c r="B2" s="252" t="s">
        <v>476</v>
      </c>
      <c r="C2" s="252">
        <v>0</v>
      </c>
      <c r="D2" s="261">
        <v>0</v>
      </c>
      <c r="E2" s="253" t="s">
        <v>477</v>
      </c>
      <c r="F2" s="252" t="s">
        <v>476</v>
      </c>
      <c r="G2" s="254" t="s">
        <v>476</v>
      </c>
      <c r="H2" s="252">
        <v>0</v>
      </c>
      <c r="I2" s="251">
        <v>0</v>
      </c>
    </row>
    <row r="3" spans="1:22" ht="13.8" x14ac:dyDescent="0.3">
      <c r="A3" s="263">
        <v>0</v>
      </c>
      <c r="B3" s="252" t="s">
        <v>476</v>
      </c>
      <c r="C3" s="252"/>
      <c r="D3" s="253" t="s">
        <v>477</v>
      </c>
      <c r="E3" s="253"/>
      <c r="F3" s="256" t="s">
        <v>476</v>
      </c>
      <c r="G3" s="255" t="s">
        <v>476</v>
      </c>
      <c r="H3" s="252"/>
      <c r="I3" s="251"/>
    </row>
    <row r="4" spans="1:22" x14ac:dyDescent="0.25">
      <c r="O4" s="696" t="s">
        <v>993</v>
      </c>
      <c r="P4" s="698"/>
      <c r="Q4" s="698"/>
      <c r="R4" s="698"/>
      <c r="S4" s="698"/>
      <c r="T4" s="698"/>
      <c r="U4" s="698"/>
      <c r="V4" s="698"/>
    </row>
    <row r="5" spans="1:22" x14ac:dyDescent="0.25">
      <c r="O5" s="698"/>
      <c r="P5" s="698"/>
      <c r="Q5" s="698"/>
      <c r="R5" s="698"/>
      <c r="S5" s="698"/>
      <c r="T5" s="698"/>
      <c r="U5" s="698"/>
      <c r="V5" s="698"/>
    </row>
    <row r="6" spans="1:22" x14ac:dyDescent="0.25">
      <c r="O6" s="698"/>
      <c r="P6" s="698"/>
      <c r="Q6" s="698"/>
      <c r="R6" s="698"/>
      <c r="S6" s="698"/>
      <c r="T6" s="698"/>
      <c r="U6" s="698"/>
      <c r="V6" s="698"/>
    </row>
    <row r="7" spans="1:22" x14ac:dyDescent="0.25">
      <c r="O7" s="698"/>
      <c r="P7" s="698"/>
      <c r="Q7" s="698"/>
      <c r="R7" s="698"/>
      <c r="S7" s="698"/>
      <c r="T7" s="698"/>
      <c r="U7" s="698"/>
      <c r="V7" s="698"/>
    </row>
    <row r="8" spans="1:22" x14ac:dyDescent="0.25">
      <c r="O8" s="698"/>
      <c r="P8" s="698"/>
      <c r="Q8" s="698"/>
      <c r="R8" s="698"/>
      <c r="S8" s="698"/>
      <c r="T8" s="698"/>
      <c r="U8" s="698"/>
      <c r="V8" s="698"/>
    </row>
    <row r="9" spans="1:22" x14ac:dyDescent="0.25">
      <c r="O9" s="698"/>
      <c r="P9" s="698"/>
      <c r="Q9" s="698"/>
      <c r="R9" s="698"/>
      <c r="S9" s="698"/>
      <c r="T9" s="698"/>
      <c r="U9" s="698"/>
      <c r="V9" s="698"/>
    </row>
    <row r="10" spans="1:22" x14ac:dyDescent="0.25">
      <c r="O10" s="698"/>
      <c r="P10" s="698"/>
      <c r="Q10" s="698"/>
      <c r="R10" s="698"/>
      <c r="S10" s="698"/>
      <c r="T10" s="698"/>
      <c r="U10" s="698"/>
      <c r="V10" s="698"/>
    </row>
    <row r="11" spans="1:22" x14ac:dyDescent="0.25">
      <c r="O11" s="698"/>
      <c r="P11" s="698"/>
      <c r="Q11" s="698"/>
      <c r="R11" s="698"/>
      <c r="S11" s="698"/>
      <c r="T11" s="698"/>
      <c r="U11" s="698"/>
      <c r="V11" s="698"/>
    </row>
    <row r="12" spans="1:22" x14ac:dyDescent="0.25">
      <c r="O12" s="698"/>
      <c r="P12" s="698"/>
      <c r="Q12" s="698"/>
      <c r="R12" s="698"/>
      <c r="S12" s="698"/>
      <c r="T12" s="698"/>
      <c r="U12" s="698"/>
      <c r="V12" s="698"/>
    </row>
    <row r="13" spans="1:22" x14ac:dyDescent="0.25">
      <c r="O13" s="698"/>
      <c r="P13" s="698"/>
      <c r="Q13" s="698"/>
      <c r="R13" s="698"/>
      <c r="S13" s="698"/>
      <c r="T13" s="698"/>
      <c r="U13" s="698"/>
      <c r="V13" s="698"/>
    </row>
    <row r="14" spans="1:22" x14ac:dyDescent="0.25">
      <c r="O14" s="698"/>
      <c r="P14" s="698"/>
      <c r="Q14" s="698"/>
      <c r="R14" s="698"/>
      <c r="S14" s="698"/>
      <c r="T14" s="698"/>
      <c r="U14" s="698"/>
      <c r="V14" s="698"/>
    </row>
    <row r="15" spans="1:22" x14ac:dyDescent="0.25">
      <c r="O15" s="698"/>
      <c r="P15" s="698"/>
      <c r="Q15" s="698"/>
      <c r="R15" s="698"/>
      <c r="S15" s="698"/>
      <c r="T15" s="698"/>
      <c r="U15" s="698"/>
      <c r="V15" s="698"/>
    </row>
    <row r="16" spans="1:22" x14ac:dyDescent="0.25">
      <c r="O16" s="698"/>
      <c r="P16" s="698"/>
      <c r="Q16" s="698"/>
      <c r="R16" s="698"/>
      <c r="S16" s="698"/>
      <c r="T16" s="698"/>
      <c r="U16" s="698"/>
      <c r="V16" s="698"/>
    </row>
    <row r="17" spans="15:22" x14ac:dyDescent="0.25">
      <c r="O17" s="698"/>
      <c r="P17" s="698"/>
      <c r="Q17" s="698"/>
      <c r="R17" s="698"/>
      <c r="S17" s="698"/>
      <c r="T17" s="698"/>
      <c r="U17" s="698"/>
      <c r="V17" s="698"/>
    </row>
    <row r="18" spans="15:22" x14ac:dyDescent="0.25">
      <c r="O18" s="698"/>
      <c r="P18" s="698"/>
      <c r="Q18" s="698"/>
      <c r="R18" s="698"/>
      <c r="S18" s="698"/>
      <c r="T18" s="698"/>
      <c r="U18" s="698"/>
      <c r="V18" s="698"/>
    </row>
    <row r="19" spans="15:22" x14ac:dyDescent="0.25">
      <c r="O19" s="698"/>
      <c r="P19" s="698"/>
      <c r="Q19" s="698"/>
      <c r="R19" s="698"/>
      <c r="S19" s="698"/>
      <c r="T19" s="698"/>
      <c r="U19" s="698"/>
      <c r="V19" s="698"/>
    </row>
    <row r="20" spans="15:22" x14ac:dyDescent="0.25">
      <c r="O20" s="698"/>
      <c r="P20" s="698"/>
      <c r="Q20" s="698"/>
      <c r="R20" s="698"/>
      <c r="S20" s="698"/>
      <c r="T20" s="698"/>
      <c r="U20" s="698"/>
      <c r="V20" s="698"/>
    </row>
    <row r="21" spans="15:22" x14ac:dyDescent="0.25">
      <c r="O21" s="698"/>
      <c r="P21" s="698"/>
      <c r="Q21" s="698"/>
      <c r="R21" s="698"/>
      <c r="S21" s="698"/>
      <c r="T21" s="698"/>
      <c r="U21" s="698"/>
      <c r="V21" s="698"/>
    </row>
    <row r="22" spans="15:22" x14ac:dyDescent="0.25">
      <c r="O22" s="698"/>
      <c r="P22" s="698"/>
      <c r="Q22" s="698"/>
      <c r="R22" s="698"/>
      <c r="S22" s="698"/>
      <c r="T22" s="698"/>
      <c r="U22" s="698"/>
      <c r="V22" s="698"/>
    </row>
    <row r="23" spans="15:22" x14ac:dyDescent="0.25">
      <c r="O23" s="698"/>
      <c r="P23" s="698"/>
      <c r="Q23" s="698"/>
      <c r="R23" s="698"/>
      <c r="S23" s="698"/>
      <c r="T23" s="698"/>
      <c r="U23" s="698"/>
      <c r="V23" s="698"/>
    </row>
  </sheetData>
  <mergeCells count="1">
    <mergeCell ref="O4:V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93</vt:i4>
      </vt:variant>
    </vt:vector>
  </HeadingPairs>
  <TitlesOfParts>
    <vt:vector size="138" baseType="lpstr">
      <vt:lpstr>FILL OUT FIRST - TOC</vt:lpstr>
      <vt:lpstr>COST SUMMARY ROLL-UP</vt:lpstr>
      <vt:lpstr>FRINGE BENEFITS</vt:lpstr>
      <vt:lpstr>LABOR(Part 1)</vt:lpstr>
      <vt:lpstr>EQUIPMENT(Part 1)</vt:lpstr>
      <vt:lpstr>MATERIALS(Part 1)</vt:lpstr>
      <vt:lpstr>LABOR(Part 2)</vt:lpstr>
      <vt:lpstr>EQUIPMENT(Part 2)</vt:lpstr>
      <vt:lpstr>MATERIALS(Part 2)</vt:lpstr>
      <vt:lpstr>LABOR(Part 3)</vt:lpstr>
      <vt:lpstr>EQUIPMENT(Part 3)</vt:lpstr>
      <vt:lpstr>MATERIALS(Part 3)</vt:lpstr>
      <vt:lpstr>LABOR(Part 4)</vt:lpstr>
      <vt:lpstr>EQUIPMENT(Part 4)</vt:lpstr>
      <vt:lpstr>MATERIALS(Part 4)</vt:lpstr>
      <vt:lpstr>LABOR(Part 5)</vt:lpstr>
      <vt:lpstr>EQUIPMENT(Part 5)</vt:lpstr>
      <vt:lpstr>MATERIALS(Part 5)</vt:lpstr>
      <vt:lpstr>LABOR(Part 6)</vt:lpstr>
      <vt:lpstr>EQUIPMENT(Part 6)</vt:lpstr>
      <vt:lpstr>MATERIALS(Part 6)</vt:lpstr>
      <vt:lpstr>LABOR(Part 7)</vt:lpstr>
      <vt:lpstr>EQUIPMENT(Part 7)</vt:lpstr>
      <vt:lpstr>MATERIALS(Part 7)</vt:lpstr>
      <vt:lpstr>LABOR(Part 8)</vt:lpstr>
      <vt:lpstr>EQUIPMENT(Part 8)</vt:lpstr>
      <vt:lpstr>MATERIALS(Part 8)</vt:lpstr>
      <vt:lpstr>LABOR(Part 9)</vt:lpstr>
      <vt:lpstr>EQUIPMENT(Part 9)</vt:lpstr>
      <vt:lpstr>MATERIALS(Part 9)</vt:lpstr>
      <vt:lpstr>LABOR(Part 10)</vt:lpstr>
      <vt:lpstr>EQUIPMENT(Part 10)</vt:lpstr>
      <vt:lpstr>MATERIALS(Part 10)</vt:lpstr>
      <vt:lpstr>LABOR(Part 11)</vt:lpstr>
      <vt:lpstr>EQUIPMENT(Part 11)</vt:lpstr>
      <vt:lpstr>MATERIALS(Part 11)</vt:lpstr>
      <vt:lpstr>LABOR(Part 12)</vt:lpstr>
      <vt:lpstr>EQUIPMENT(Part 12)</vt:lpstr>
      <vt:lpstr>MATERIALS(Part 12)</vt:lpstr>
      <vt:lpstr>FEMA EQUIPMENT RATES</vt:lpstr>
      <vt:lpstr>RENTAL EQUIPMENT</vt:lpstr>
      <vt:lpstr>CONTRACTS</vt:lpstr>
      <vt:lpstr>DIRECT ADMIN COSTS</vt:lpstr>
      <vt:lpstr>Pay</vt:lpstr>
      <vt:lpstr>Equiprate</vt:lpstr>
      <vt:lpstr>Employee</vt:lpstr>
      <vt:lpstr>Equiprate</vt:lpstr>
      <vt:lpstr>FEMACC</vt:lpstr>
      <vt:lpstr>FEMACCR</vt:lpstr>
      <vt:lpstr>FEMACCU</vt:lpstr>
      <vt:lpstr>FEMAEC</vt:lpstr>
      <vt:lpstr>FEMAECODE</vt:lpstr>
      <vt:lpstr>FEMAEHP</vt:lpstr>
      <vt:lpstr>FEMAEN</vt:lpstr>
      <vt:lpstr>FEMAER</vt:lpstr>
      <vt:lpstr>FEMAES</vt:lpstr>
      <vt:lpstr>CONTRACTS!Print_Area</vt:lpstr>
      <vt:lpstr>'COST SUMMARY ROLL-UP'!Print_Area</vt:lpstr>
      <vt:lpstr>'DIRECT ADMIN COSTS'!Print_Area</vt:lpstr>
      <vt:lpstr>'EQUIPMENT(Part 1)'!Print_Area</vt:lpstr>
      <vt:lpstr>'EQUIPMENT(Part 10)'!Print_Area</vt:lpstr>
      <vt:lpstr>'EQUIPMENT(Part 11)'!Print_Area</vt:lpstr>
      <vt:lpstr>'EQUIPMENT(Part 12)'!Print_Area</vt:lpstr>
      <vt:lpstr>'EQUIPMENT(Part 2)'!Print_Area</vt:lpstr>
      <vt:lpstr>'EQUIPMENT(Part 3)'!Print_Area</vt:lpstr>
      <vt:lpstr>'EQUIPMENT(Part 4)'!Print_Area</vt:lpstr>
      <vt:lpstr>'EQUIPMENT(Part 5)'!Print_Area</vt:lpstr>
      <vt:lpstr>'EQUIPMENT(Part 6)'!Print_Area</vt:lpstr>
      <vt:lpstr>'EQUIPMENT(Part 7)'!Print_Area</vt:lpstr>
      <vt:lpstr>'EQUIPMENT(Part 8)'!Print_Area</vt:lpstr>
      <vt:lpstr>'EQUIPMENT(Part 9)'!Print_Area</vt:lpstr>
      <vt:lpstr>'FEMA EQUIPMENT RATES'!Print_Area</vt:lpstr>
      <vt:lpstr>'FILL OUT FIRST - TOC'!Print_Area</vt:lpstr>
      <vt:lpstr>'FRINGE BENEFITS'!Print_Area</vt:lpstr>
      <vt:lpstr>'LABOR(Part 1)'!Print_Area</vt:lpstr>
      <vt:lpstr>'LABOR(Part 10)'!Print_Area</vt:lpstr>
      <vt:lpstr>'LABOR(Part 11)'!Print_Area</vt:lpstr>
      <vt:lpstr>'LABOR(Part 12)'!Print_Area</vt:lpstr>
      <vt:lpstr>'LABOR(Part 2)'!Print_Area</vt:lpstr>
      <vt:lpstr>'LABOR(Part 3)'!Print_Area</vt:lpstr>
      <vt:lpstr>'LABOR(Part 4)'!Print_Area</vt:lpstr>
      <vt:lpstr>'LABOR(Part 5)'!Print_Area</vt:lpstr>
      <vt:lpstr>'LABOR(Part 6)'!Print_Area</vt:lpstr>
      <vt:lpstr>'LABOR(Part 7)'!Print_Area</vt:lpstr>
      <vt:lpstr>'LABOR(Part 8)'!Print_Area</vt:lpstr>
      <vt:lpstr>'LABOR(Part 9)'!Print_Area</vt:lpstr>
      <vt:lpstr>'MATERIALS(Part 1)'!Print_Area</vt:lpstr>
      <vt:lpstr>'MATERIALS(Part 10)'!Print_Area</vt:lpstr>
      <vt:lpstr>'MATERIALS(Part 11)'!Print_Area</vt:lpstr>
      <vt:lpstr>'MATERIALS(Part 12)'!Print_Area</vt:lpstr>
      <vt:lpstr>'MATERIALS(Part 2)'!Print_Area</vt:lpstr>
      <vt:lpstr>'MATERIALS(Part 3)'!Print_Area</vt:lpstr>
      <vt:lpstr>'MATERIALS(Part 4)'!Print_Area</vt:lpstr>
      <vt:lpstr>'MATERIALS(Part 5)'!Print_Area</vt:lpstr>
      <vt:lpstr>'MATERIALS(Part 6)'!Print_Area</vt:lpstr>
      <vt:lpstr>'MATERIALS(Part 7)'!Print_Area</vt:lpstr>
      <vt:lpstr>'MATERIALS(Part 8)'!Print_Area</vt:lpstr>
      <vt:lpstr>'MATERIALS(Part 9)'!Print_Area</vt:lpstr>
      <vt:lpstr>'RENTAL EQUIPMENT'!Print_Area</vt:lpstr>
      <vt:lpstr>CONTRACTS!Print_Titles</vt:lpstr>
      <vt:lpstr>'EQUIPMENT(Part 1)'!Print_Titles</vt:lpstr>
      <vt:lpstr>'EQUIPMENT(Part 10)'!Print_Titles</vt:lpstr>
      <vt:lpstr>'EQUIPMENT(Part 11)'!Print_Titles</vt:lpstr>
      <vt:lpstr>'EQUIPMENT(Part 12)'!Print_Titles</vt:lpstr>
      <vt:lpstr>'EQUIPMENT(Part 2)'!Print_Titles</vt:lpstr>
      <vt:lpstr>'EQUIPMENT(Part 3)'!Print_Titles</vt:lpstr>
      <vt:lpstr>'EQUIPMENT(Part 4)'!Print_Titles</vt:lpstr>
      <vt:lpstr>'EQUIPMENT(Part 5)'!Print_Titles</vt:lpstr>
      <vt:lpstr>'EQUIPMENT(Part 6)'!Print_Titles</vt:lpstr>
      <vt:lpstr>'EQUIPMENT(Part 7)'!Print_Titles</vt:lpstr>
      <vt:lpstr>'EQUIPMENT(Part 8)'!Print_Titles</vt:lpstr>
      <vt:lpstr>'EQUIPMENT(Part 9)'!Print_Titles</vt:lpstr>
      <vt:lpstr>'FEMA EQUIPMENT RATES'!Print_Titles</vt:lpstr>
      <vt:lpstr>'LABOR(Part 1)'!Print_Titles</vt:lpstr>
      <vt:lpstr>'LABOR(Part 10)'!Print_Titles</vt:lpstr>
      <vt:lpstr>'LABOR(Part 11)'!Print_Titles</vt:lpstr>
      <vt:lpstr>'LABOR(Part 12)'!Print_Titles</vt:lpstr>
      <vt:lpstr>'LABOR(Part 2)'!Print_Titles</vt:lpstr>
      <vt:lpstr>'LABOR(Part 3)'!Print_Titles</vt:lpstr>
      <vt:lpstr>'LABOR(Part 4)'!Print_Titles</vt:lpstr>
      <vt:lpstr>'LABOR(Part 5)'!Print_Titles</vt:lpstr>
      <vt:lpstr>'LABOR(Part 6)'!Print_Titles</vt:lpstr>
      <vt:lpstr>'LABOR(Part 7)'!Print_Titles</vt:lpstr>
      <vt:lpstr>'LABOR(Part 8)'!Print_Titles</vt:lpstr>
      <vt:lpstr>'LABOR(Part 9)'!Print_Titles</vt:lpstr>
      <vt:lpstr>'MATERIALS(Part 1)'!Print_Titles</vt:lpstr>
      <vt:lpstr>'MATERIALS(Part 10)'!Print_Titles</vt:lpstr>
      <vt:lpstr>'MATERIALS(Part 11)'!Print_Titles</vt:lpstr>
      <vt:lpstr>'MATERIALS(Part 12)'!Print_Titles</vt:lpstr>
      <vt:lpstr>'MATERIALS(Part 2)'!Print_Titles</vt:lpstr>
      <vt:lpstr>'MATERIALS(Part 3)'!Print_Titles</vt:lpstr>
      <vt:lpstr>'MATERIALS(Part 4)'!Print_Titles</vt:lpstr>
      <vt:lpstr>'MATERIALS(Part 5)'!Print_Titles</vt:lpstr>
      <vt:lpstr>'MATERIALS(Part 6)'!Print_Titles</vt:lpstr>
      <vt:lpstr>'MATERIALS(Part 7)'!Print_Titles</vt:lpstr>
      <vt:lpstr>'MATERIALS(Part 8)'!Print_Titles</vt:lpstr>
      <vt:lpstr>'MATERIALS(Part 9)'!Print_Titles</vt:lpstr>
      <vt:lpstr>'RENTAL EQUIPMENT'!Print_Titles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PW TEMPLATE</dc:title>
  <dc:creator>FEMA</dc:creator>
  <dc:description>Updated January 2010</dc:description>
  <cp:lastModifiedBy>Beagle, Laura</cp:lastModifiedBy>
  <cp:lastPrinted>2012-10-18T15:37:02Z</cp:lastPrinted>
  <dcterms:created xsi:type="dcterms:W3CDTF">2002-04-15T16:51:11Z</dcterms:created>
  <dcterms:modified xsi:type="dcterms:W3CDTF">2017-10-12T15:49:24Z</dcterms:modified>
</cp:coreProperties>
</file>